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1" sheetId="1" r:id="rId1"/>
    <sheet name="SO 100" sheetId="2" r:id="rId2"/>
    <sheet name="SO 151" sheetId="3" r:id="rId3"/>
  </sheets>
  <definedNames/>
  <calcPr/>
  <webPublishing/>
</workbook>
</file>

<file path=xl/sharedStrings.xml><?xml version="1.0" encoding="utf-8"?>
<sst xmlns="http://schemas.openxmlformats.org/spreadsheetml/2006/main" count="1369" uniqueCount="433">
  <si>
    <t>ASPE10</t>
  </si>
  <si>
    <t>S</t>
  </si>
  <si>
    <t>Firma: ÚDRŽBA SILNIC Královéhradeckého kraje a.s.</t>
  </si>
  <si>
    <t>Soupis prací objektu</t>
  </si>
  <si>
    <t xml:space="preserve">Stavba: </t>
  </si>
  <si>
    <t>33160</t>
  </si>
  <si>
    <t>III/32754 CHOMUTICE - TŘTĚNICE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</si>
  <si>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</si>
  <si>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</si>
  <si>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</si>
  <si>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</si>
  <si>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</si>
  <si>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</si>
  <si>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</si>
  <si>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</si>
  <si>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</si>
  <si>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</si>
  <si>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</si>
  <si>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</si>
  <si>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</si>
  <si>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</si>
  <si>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</si>
  <si>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</si>
  <si>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</si>
  <si>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</si>
  <si>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</si>
  <si>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</si>
  <si>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</si>
  <si>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</si>
  <si>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</si>
  <si>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</si>
  <si>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</si>
  <si>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</si>
  <si>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</si>
  <si>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</si>
  <si>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</si>
  <si>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</si>
  <si>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</si>
  <si>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</si>
  <si>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</si>
  <si>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</si>
  <si>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 
Přechody nutno ochránit. Zajištění stavby proti škodám na okolních pozemcích a objektech.    
Délka stavby 2091 m. Kompletní provedení včetně všech souvisejících prací.  
PEVNÁ CENA</t>
  </si>
  <si>
    <t>VV</t>
  </si>
  <si>
    <t>TS</t>
  </si>
  <si>
    <t>zahrnuje veškeré náklady spojené s objednatelem požadovanými zařízeními</t>
  </si>
  <si>
    <t>02811</t>
  </si>
  <si>
    <t>PRŮZKUMNÉ PRÁCE GEOTECHNICKÉ NA POVRCHU</t>
  </si>
  <si>
    <t>Zajištění a zdokumentování stávajícího stavu zástavby a objektů (pasportizace), které mohou být dotčeny stavbou před započetím, v průběhu a na konci stavebních prací. 3x tištěně + 1 x CD    
Délka stavby 2091 m.   
PEVNÁ CENA</t>
  </si>
  <si>
    <t>zahrnuje veškeré náklady spojené s objednatelem požadovanými pracemi</t>
  </si>
  <si>
    <t>02910</t>
  </si>
  <si>
    <t>OSTATNÍ POŽADAVKY - ZEMĚMĚŘIČSKÁ MĚŘENÍ</t>
  </si>
  <si>
    <t>"Věškerá nutná zaměření k realizaci díla (např. zaměření stavby před výstavbou, vytyčení stavby, obvodu staveniště,...) a k uvedení stavby do užívání a předání dokončeného díla.    
Délka stavby 2091 m.   
PEVNÁ CENA"</t>
  </si>
  <si>
    <t>zahrnuje veškeré náklady spojené s objednatelem požadovanými pracemi,</t>
  </si>
  <si>
    <t>02911</t>
  </si>
  <si>
    <t>OSTATNÍ POŽADAVKY - GEODETICKÉ ZAMĚŘENÍ</t>
  </si>
  <si>
    <t>"Zaměření skutečného provedení "v délce stavby.     
3x tištěné paré + 1x CD   
Délka stavby 2091 m.   
PEVNÁ CENA"</t>
  </si>
  <si>
    <t>02940</t>
  </si>
  <si>
    <t>OSTATNÍ POŽADAVKY - VYPRACOVÁNÍ DOKUMENTACE</t>
  </si>
  <si>
    <t>"Dokumentace skutečného provedení stavby. Výkresy a související písemnosti zhotovené stavby potřebné pro evidenci pozemní komunikace. Výkresy odchylek a změn stavby oproti PDPS. Ověření podpisem odpovědného zástupce zhotovitele a správce stavby.    
Dokumentace bude vyhotovena 3x tištěnou formou + 1x CD ve formátu *pdf  
Délka stavby 2091m.   
PEVNÁ CENA" (za předpokladu, že skutečné provedení vychází z původní dokumentace PDPS, tzn. že stavba byla realizována bez zásadních změn)</t>
  </si>
  <si>
    <t>02946</t>
  </si>
  <si>
    <t>OSTAT POŽADAVKY - FOTODOKUMENTACE</t>
  </si>
  <si>
    <t>"Fotodokumentace stavby   
- 1x měsíčně zpráva o průběhu výstavby doplněná o sadu barevných fotografií v tištěné i elektronické formě   
- 3x závěřečná fotodokumentace v albu s popisem v tištěné i elektronické formě   
Délka stavby 2091 m   
PEVNÁ CENA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</si>
  <si>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</si>
  <si>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7</t>
  </si>
  <si>
    <t>02991</t>
  </si>
  <si>
    <t>OSTATNÍ POŽADAVKY - INFORMAČNÍ TABULE</t>
  </si>
  <si>
    <t>KUS</t>
  </si>
  <si>
    <t>"Náklady na zřízení informačních tabulí s údaji o stavbě s textem dle vzoru objednatele, včetně ukotvení. Po ukončení stavby odstranění.   
PEVNÁ CENA"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</si>
  <si>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</si>
  <si>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8</t>
  </si>
  <si>
    <t>03710</t>
  </si>
  <si>
    <t>POMOC PRÁCE ZAJIŠŤ NEBO ZŘÍZ OBJÍŽĎKY A PŘÍSTUP CESTY</t>
  </si>
  <si>
    <t>- zpřístupnění objektů, lávky přes výkopy, provizorní dosypání vjezdů, vstupů - následné odstranění  
- kompletní provedení včetně všech souvisejících prací</t>
  </si>
  <si>
    <t>zahrnuje objednatelem povolené náklady na požadovaná zařízení zhotovitele</t>
  </si>
  <si>
    <t>03720</t>
  </si>
  <si>
    <t>POMOC PRÁCE ZAJIŠŤ NEBO ZŘÍZ REGULACI A OCHRANU DOPRAVY</t>
  </si>
  <si>
    <t>"Úhrnná částka musí obsahovat veškeré náklady na dočasné úpravy a regulaci dopravy (i pěší) na staveništi a nezbytné značení a opatření vyplývající z požadavků BOZP na staveništi vč. provizorních lávek a nájezdů, apod. Trasy pro pěší v souladu s vyhl. č. 398/2009 Sb., o obecných technických požadavcích zabezpečujících bezbariérové užívání staveb. Po dobu realizace stavby zajištěn přístup k objektům pro požární techniku, policii, záchranné služby. Včetně návrhu dočasného dopravního značení vč. jeho projednání s dotčenými orgány a organizacemi a získání stanovení provizorního dopravního značení na staveništi.   
Délka stavby 2091 m.   
PEVNÁ CENA"</t>
  </si>
  <si>
    <t>SO 100</t>
  </si>
  <si>
    <t>KOMUNIKACE</t>
  </si>
  <si>
    <t>015111R</t>
  </si>
  <si>
    <t>POPLATKY ZA LIKVIDACŮ ODPADŮ NEKONTAMINOVANÝCH - 17 05 04  VYTĚŽENÉ ZEMINY A HORNINY -  I. TŘÍDA TĚŽITELNOSTI</t>
  </si>
  <si>
    <t>T</t>
  </si>
  <si>
    <t>Odpad bude předán přednostně k recyklaci, případně do jiného zařízení pro nákládání s odpady.   
Při manipulaci a nakládání s odpady, se bude zhotovitel stavby řídit zákonem č. 541/2020.  
Zatřízení dle přílohy k vyhlášce č. 8/2021 Sb.   
Poplatky za skládku včetně příslušné dopravy, naložení a složení materiálu.   
pol. 12373  = 1394,4 m3  
pol. 12920  =120 m3  
pol. 12931 = 918 m3  
pol. 12980 =  0,2 m3  
pol. 129946 = 2,2 m3  
pol. 12996  = 1,6 m3  
pol. 129971 = 1,7 m3  
pol. 966346  = 25 m3  
celkem: (1394,4+120+918+0,2+2,2+1,6+1,7+25)m3 = 2463,1m3 x 1,5 = 3694,7 t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</si>
  <si>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</si>
  <si>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015140R</t>
  </si>
  <si>
    <t>POPLATKY ZA LIKVIDACŮ ODPADŮ NEKONTAMINOVANÝCH - 17 01 01  BETON Z DEMOLIC OBJEKTŮ, ZÁKLADŮ TV</t>
  </si>
  <si>
    <t>Odpad bude předán přednostně k recyklaci, případně do jiného zařízení pro nákládání s odpady.   
Při manipulaci a nakládání s odpady, se bude zhotovitel stavby řídit zákonem č. 541/2020.  
Zatřízení dle přílohy k vyhlášce č. 8/2021 Sb.   
Poplatky za skládku včetně příslušné dopravy, naložení a složení materiálu.   
pol. 11352 (beton) = 1,5 m3 x 2,2 =3,3t  
pol. 966346A (beton) = 15 m3 x 2,2 = 33 t</t>
  </si>
  <si>
    <t>Zemní práce</t>
  </si>
  <si>
    <t>11120</t>
  </si>
  <si>
    <t>ODSTRANĚNÍ KŘOVIN</t>
  </si>
  <si>
    <t>M2</t>
  </si>
  <si>
    <t>- počítá se pouze s prořezem převážně náletových křovin malého průměru ( ve výšce 130cm nedosahují obvodu kmene 80cm), v oblasti svahů příkopů tak, aby bylo umožněno jejich pročištění a zároveň se tak zajistil volný průtok dešťových vod  
- dále se provede prořez křovin zasahujících do průjezdného profilu komunikace III/32754  
- prořez křovin v blízkosti stávajících příčných propustků ( křoviny před nátokem a za výtokem)  
•Likvidaci veškeré dřevní hmoty zajistí zhotovitel stavby   
- předpokládané množství k ořezu do 1000m2</t>
  </si>
  <si>
    <t>odstranění křovin a stromů do průměru 100 mm  
doprava dřevin bez ohledu na vzdálenost  
spálení na hromadách nebo štěpkování</t>
  </si>
  <si>
    <t>11333</t>
  </si>
  <si>
    <t>ODSTRANĚNÍ PODKLADU ZPEVNĚNÝCH PLOCH S ASFALT POJIVEM</t>
  </si>
  <si>
    <t>M3</t>
  </si>
  <si>
    <t>Sanace krajů (uvažováno s 60% délky úseku v extravilánu):  1936 m (z toho 60%) = 1162 m  
Odstranění zbytku konstrukce v šířce 1,0m do hloubky 0,15m po odfrézování krytové vrstvy tl. 40mm.  
1162m x 2 (kraje) = 2324m x 1m (šířka) = 2324 m2 x 0,15m (hloubka) = 348,6 m3  
Stmelené asfaltové vrstvy budou využity zpět do podkladu sanovaných krajů jako vrstva R-materiálu (dočasné uložení na mezideponii, kterou si zajistí zhotovitel stavby - viz pol 56360).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</si>
  <si>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</si>
  <si>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</t>
  </si>
  <si>
    <t>ODSTRANĚNÍ CHODNÍKOVÝCH A SILNIČNÍCH OBRUBNÍKŮ BETONOVÝCH</t>
  </si>
  <si>
    <t>M</t>
  </si>
  <si>
    <t>Odstranění stávající obruby 1000/250/150 (d/v/š) na začátku úseku (vpravo) v délce 20m.   
Odpad bude předán přednostně k recyklaci, případně do jiného zařízení pro nakládání s odpady - zajistí zhotovitel stavby (viz 015140R).    
(celkové množství do 1,5 m3 materiálu )</t>
  </si>
  <si>
    <t>11360</t>
  </si>
  <si>
    <t>ROZRYTÍ VOZOVKY</t>
  </si>
  <si>
    <t>Úprava podkladu po odfrézování krytové vrstvy  v tl. 40 mm.  
Rozfrézování a reprofilace na hloubku 200mm před provedením recyklace za studena.  
Uvažovaný úsek - od konce obce Chomutice (km 0,160)  po konec úseku (km 2,096) = 1936m, uvažovaná šířka 5,7m  
Plocha určená k recyklaci celkem 11035 m2 x 1,02 = 11256 m2</t>
  </si>
  <si>
    <t>zahrnuje potřebné mechanizmy a odklizení přebytečného materiálu</t>
  </si>
  <si>
    <t>113723</t>
  </si>
  <si>
    <t>FRÉZOVÁNÍ ZPEVNĚNÝCH PLOCH ASFALTOVÝCH, ODVOZ DO 3KM</t>
  </si>
  <si>
    <t>Odfrézování vrchní krytové vrstvy na hloubku do 40mm.   
Frézování krytové vrstvy v celé délce úseku, včetně zastavěné části na začátku úseku - obec Chomutice.  
2096m délka, průměrná šířka 5,7m   
Celková plocha určená k odfrézování = 11950 m2 x 0,04m = 478 m3  
Materiál sel využije k vytvoření nezpevněných krajnic a do podkladních vrstev nové vozovky (R-mat), případnou mezideponii si zajistí zhotovitel stavby. Případný přebytek mateiálu zůstane zhotoviteli.</t>
  </si>
  <si>
    <t>12373</t>
  </si>
  <si>
    <t>ODKOP PRO SPOD STAVBU SILNIC A ŽELEZNIC TŘ. I</t>
  </si>
  <si>
    <t>Sanace krajů - odstranění nezpevněné krajnice (extravilán) v šířce 0,5m do hloubky 0,5m.    
Uvažováno s 60% celkové délky (1936m) = 1162 m  
Předpokládaný materiál: Zemina+štěrk  
Materiál bude předán přednostně k recyklaci, případně do jiného zařízení pro nakládání s odpady - zajistí zhotovitel stavby (viz 015111R)  
1162m  x 2 (kraje) = 2324 m x 0,5m (šířka) = 1162 m2 x 0,5m (hloubka) = 581 m3  
po provedení pol. 11333 se provede odkop zbylého štěrkozemitého materiálu v tl. 0,35m  
2324m2 x 0,35m = 813,4 m3  
celkem: 581 m3 + 813,4 m3 = 1394,4 m3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</si>
  <si>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</si>
  <si>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12920</t>
  </si>
  <si>
    <t>ČIŠTĚNÍ KRAJNIC OD NÁNOSU</t>
  </si>
  <si>
    <t>Očištění stávajících krajnic od nánosu v celé délce komunikace.  
Délka úseku 2091m - (křížovatky, sjezdy apod.)   
Uvažovaná šířka stávající krajnice 0,3m, tloušťka nánosu cca 0,1m.  
2x 2091m = 4182m - cca 200m (křižovatky, sjezdy aj.) = 3982m  
3982m x 0,3m x 0,1m = 120 m3  
Odpad bude předán přednostně k recyklaci, případne do jiného zařízení pro nakládání s odpady - zajistí si zhotovitel stavby (viz 015111R).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</si>
  <si>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</si>
  <si>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12931</t>
  </si>
  <si>
    <t>ČIŠTĚNÍ PŘÍKOPŮ OD NÁNOSU DO 0,25M3/M</t>
  </si>
  <si>
    <t>Pročištění příkopů v celé délce úseku po obou stranách, jejich podélná reprofilace - vyústění k propustkům, nebo do vodoteče.   
1890 m (vlevo) + 1780 m (vpravo) = 3670 m  
Nečistoty se odvezou do vhodného zařízení určeného k nakládání s odpady - zajistí zhotovitel stavby (viz 015111R).    
3670 m x 0,25 m2  = 918 m3</t>
  </si>
  <si>
    <t>11</t>
  </si>
  <si>
    <t>12980</t>
  </si>
  <si>
    <t>ČIŠTĚNÍ ULIČNÍCH VPUSTÍ</t>
  </si>
  <si>
    <t>Pročištění stávajících vpustí na začátku  úseku - úsek v obci Chomutice.  
Nečistoty se odvezou do vhodného zařízení určeného k nakládání s odpady - zajistí zhotovitel stavby(viz 015111R).</t>
  </si>
  <si>
    <t>12</t>
  </si>
  <si>
    <t>129946</t>
  </si>
  <si>
    <t>ČIŠTĚNÍ POTRUBÍ DN DO 400MM</t>
  </si>
  <si>
    <t>Pročištění stávajících příčných propustků a oblasti nátoku a výtoku   
km 0,137: 11m (11m x 0,2m2) = 2,2 m3  
Odvoz nečistot do vhodného zařízení určeného k nakládání s odpady - zajistí si zhotovitel stavby(viz 015111R).</t>
  </si>
  <si>
    <t>13</t>
  </si>
  <si>
    <t>12996</t>
  </si>
  <si>
    <t>ČIŠTĚNÍ POTRUBÍ DN DO 800MM</t>
  </si>
  <si>
    <t>Pročištění stávajícího příčného propoustku a oblasti nátoku a výtoku  
DN 800, délka 8m   
km cca 0,995  
8m x 0,2 m3 = 1,6 m3  
Nečistoty se odvezou do vhodného zařízení určeného k nakládání s odpady - zajistí zhotovitel stavby(viz 015111R).</t>
  </si>
  <si>
    <t>14</t>
  </si>
  <si>
    <t>129971</t>
  </si>
  <si>
    <t>ČIŠTĚNÍ POTRUBÍ DN DO 1000MM</t>
  </si>
  <si>
    <t>Pročíštění stávajícího příčného propustku a oblasti nátoku a výtoku  
DN 1000, dl. 8,5m  
8,5m x 0,2m2 = 1,7 m3  
km 1,602  
Odvoz do vhodného zařízení určeného k nakládání s odpady - zajistí si zhotovitel stavby(viz 015111R).</t>
  </si>
  <si>
    <t>15</t>
  </si>
  <si>
    <t>13273</t>
  </si>
  <si>
    <t>HLOUBENÍ RÝH ŠÍŘ DO 2M PAŽ I NEPAŽ TŘ. I</t>
  </si>
  <si>
    <t>Nové potrubí - konec obce Chomutice - dl.18m  
18m x 0,6m x1,0m = 10,8 m3 x 1,05 = 11,5 m3  
Vykopaný materiál se využije na stavbě (štěrk do podkladu, zemina na úpravy terénu)  
Kompletní provedení včetně všech souvisejících prací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</si>
  <si>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</si>
  <si>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16</t>
  </si>
  <si>
    <t>17120</t>
  </si>
  <si>
    <t>ULOŽENÍ SYPANINY DO NÁSYPŮ A NA SKLÁDKY BEZ ZHUTNĚNÍ</t>
  </si>
  <si>
    <t>materiál z položek:  
12373: 1394,4 m3 (skládka)  
13273: 11,5 m3 (uložení na stavbě)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</si>
  <si>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</si>
  <si>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</t>
  </si>
  <si>
    <t>17481</t>
  </si>
  <si>
    <t>ZÁSYP JAM A RÝH Z NAKUPOVANÝCH MATERIÁLŮ</t>
  </si>
  <si>
    <t>- zásyp potrubí obnovovaných propustků (celková dl. 200m - viz pol. 918346R) až do úrovně nové pláně  
200m x 0,8m x 0,7m = 112 m3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</si>
  <si>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</si>
  <si>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</t>
  </si>
  <si>
    <t>17521R</t>
  </si>
  <si>
    <t>OBSYP POTRUBÍ A OBJEKTŮ ZEMINOU BEZ ZHUT</t>
  </si>
  <si>
    <t>- podsyp a obsyp nových propustků (dl. 200m) viz pol. 918346R  
podsyp: 200m x 0,6 m x 0,2m =24 m3  
obsyp: (0,8m (výška) x 0,6m (šířka)  ) - 0,125 m2 (průřez potrubí) = 0,355 m2 x 200m (součet délek potrubí) = 71 m3  
- kompletní provedení včetně všech souvisejících prací (nákup, naložení, dovoz, rozprostření materiálu apod.)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</si>
  <si>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výplň jam a prohlubní v podloží  
- úprava, očištění, ochrana a zhutnění podloží  
- svahování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180mm se od kubatury obsypů neodečítá</t>
  </si>
  <si>
    <t>19</t>
  </si>
  <si>
    <t>18110</t>
  </si>
  <si>
    <t>ÚPRAVA PLÁNĚ SE ZHUTNĚNÍM V HORNINĚ TŘ. I</t>
  </si>
  <si>
    <t>Úprava pláně v celé ploše sanovaných krajů - před položením geotextilie  
1162 m2 (viz pol 11332) + 2324 m2 (viz pol. 11333) = 3486 m2 x 1,1 = 3835 m2</t>
  </si>
  <si>
    <t>položka zahrnuje úpravu pláně včetně vyrovnání výškových rozdílů. Míru zhutnění určuje projekt.</t>
  </si>
  <si>
    <t>20</t>
  </si>
  <si>
    <t>18130</t>
  </si>
  <si>
    <t>ÚPRAVA PLÁNĚ BEZ ZHUTNĚNÍ</t>
  </si>
  <si>
    <t>- urovnání terénu stavbou poškozeného</t>
  </si>
  <si>
    <t>položka zahrnuje úpravu pláně včetně vyrovnání výškových rozdílů</t>
  </si>
  <si>
    <t>21</t>
  </si>
  <si>
    <t>18220</t>
  </si>
  <si>
    <t>ROZPROSTŘENÍ ORNICE VE SVAHU</t>
  </si>
  <si>
    <t>Rozprostření vhodné zeminy ze stavby (např. pol. 13273 nebo 12931) kolem upravovaných čel propustků a sjezdů  
Uvažovaná tloušťka vrstvy do 0,1m</t>
  </si>
  <si>
    <t>položka zahrnuje:  
nutné přemístění ornice z dočasných skládek vzdálených do 50m  
rozprostření ornice v předepsané tloušťce ve svahu přes 1:5</t>
  </si>
  <si>
    <t>22</t>
  </si>
  <si>
    <t>18241</t>
  </si>
  <si>
    <t>ZALOŽENÍ TRÁVNÍKU RUČNÍM VÝSEVEM</t>
  </si>
  <si>
    <t>Ozelenění navazujících svahů a zelených pásů - intravilán  
Uvažovaná plocha určená k úpravě 300 m2</t>
  </si>
  <si>
    <t>Zahrnuje dodání předepsané travní směsi, její výsev na ornici, zalévání, první pokosení, to vše bez ohledu na sklon terénu</t>
  </si>
  <si>
    <t>23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</si>
  <si>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</si>
  <si>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</si>
  <si>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</si>
  <si>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Základy</t>
  </si>
  <si>
    <t>24</t>
  </si>
  <si>
    <t>21450R</t>
  </si>
  <si>
    <t>SANAČNÍ VRSTVY Z KAMENIVA</t>
  </si>
  <si>
    <t>Sanace okrajů vozovky v cca 60% délky úseku v extravilánu (upřesní TDI v počátku stavebních prací) = 1162m  (viz pol 11332)  
Prováděné sanace jsou uvažovány v šířce 1,0m + 0,5m krajnice, hloubka sanace 0,5m.   
Uložení kameniva na již upravenou pláň (pol.18110), případně nataženou geotextilii (pol. 21461).  
Využití materiálu z nákupu ŠDA 0/32 a R-materiálu (poměr 60% : 40%).   
Materiál řádně hutnit min. ve dvou vrstvách.   
Výsledná recyklovaná směs dle TP 208: RS 0/32 CA  
1162 m (délka) x 2 (okraje) x 1,5m (šířka) x 0,5m (hloubka) = 1743 m3  
1734 m3 x0,6 (60% ŠDA ) = 1041 m3 x 1,05 = 1094 m3 materiálu ŠDA 0/32 z nákupu  
zbytek se doplní z R-materiálu (viz. pol. 56360) - před uložením do vozovkové konstrukce vhodné promísení s R-materiálem dle navrženého postupu diagnostikou v poměru 60% : 40%</t>
  </si>
  <si>
    <t>položka zahrnuje dodávku předepsaného kameniva, mimostaveništní a vnitrostaveništní dopravu a jeho uložení  
není-li v zadávací dokumentaci uvedeno jinak, jedná se o nakupovaný materiál</t>
  </si>
  <si>
    <t>25</t>
  </si>
  <si>
    <t>21461</t>
  </si>
  <si>
    <t>SEPARAČNÍ GEOTEXTILIE</t>
  </si>
  <si>
    <t>- zpevnění z geotextilie s funkční separační, výztužnou a filtrační  
- uložení na pláň v místě sanací  
- pevnost v tahu min 60kN/m příčně i podélně  
- hmotnost min 500g/m2  
- kompletní provedení včetně všech souvisejicích prací, včetně kotvení, překryvů atd  
- plocha viz pol. 18110  
- uložení na plochy sanací (3486 m2) x 1,10 (přesahy) = 3835 m2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</si>
  <si>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</si>
  <si>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Svislé konstrukce</t>
  </si>
  <si>
    <t>26</t>
  </si>
  <si>
    <t>348173R</t>
  </si>
  <si>
    <t>ZÁBRADLÍ Z DÍLCŮ KOVOVÝCH ŽÁROVĚ ZINK PONOREM S NÁTĚREM</t>
  </si>
  <si>
    <t>Osazení nového zábradlí - typ dle stávajících propustků, vzorový detail na konci přílohy B.   
- osazení nového zábradlí na  čela propustku v km 0,137 (3m), km 0,834 (2x4m), km 0,980 (2x5m)  
- osová vzdálenost svislých částí zábradlí 1,7m (přesah římsy na každou stranu +15cm)  
- trubky profilu 44,5/3,5mm - vrchní část zaoblena koleny  
- výška zábradlí 1,10m  
- barvu nátěru určí investor  
- osazení pomocí patek a kotev na stávající římsy  
- kompletní provedení včetně všech souvisejících prací  
váha:  3,539kg/m´   
uvažovaná délka: 3+8+10m = 21m  
viz souhrnná technická zpráva (detail na konci TZ), situace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</si>
  <si>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</si>
  <si>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Komunikace</t>
  </si>
  <si>
    <t>27</t>
  </si>
  <si>
    <t>56330</t>
  </si>
  <si>
    <t>VOZOVKOVÉ VRSTVY ZE ŠTĚRKODRTI</t>
  </si>
  <si>
    <t>Sjezdy z ŠDA 0/32 z nákupu  
Kompletní provedení včetně všech souvisejících prací (nákup, doprava, uložení, rozprostření, hutnění)  
(50+13+30+8+11+9+11+13+16+20+4+12+7+12+12+9+9+9) m2 = 255 m2 x 0,1m (tloušťka) = 25,5 m3 x 1,1 = 28 m3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</si>
  <si>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</si>
  <si>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28</t>
  </si>
  <si>
    <t>56360</t>
  </si>
  <si>
    <t>VOZOVKOVÉ VRSTVY Z RECYKLOVANÉHO MATERIÁLU</t>
  </si>
  <si>
    <t>Zpětné rozprostření recyklátu v místě sanací  (materiál z pol. 113723, 11333)  
40% celkového objemu sanací krajů = R-mat  
1734 m3 (celkový objem z pol. 21450R) x 0,4 (40% Rmateriálu) = 694 m3 x 1,05 = 730 m3  
730 m3 - 348,6 m3 (pol. 11333 - podklad s asf.pojivem) = 381,4 m3   
381,4 m3 se využije dále z pol. 113723 (frézování)  
materiál se doveze z  mezideponie, včetně uložení  
Recyklovaný materiál se před uložením do sanovaných krajů promísí s vrstvou ŠDA 0/32 v poměru 60% : 40% dle navrženého postupu diagnostikou.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</si>
  <si>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</si>
  <si>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29</t>
  </si>
  <si>
    <t>567544</t>
  </si>
  <si>
    <t>VRST PRO OBNOVU A OPR RECYK ZA STUD CEM A ASF EM TL DO 200MM</t>
  </si>
  <si>
    <t>Recyklace zbylého konstrukčního souvrství dle TB 208 technologií za studena na místě - tloušťka vrstvy 180mm.  
Technologie zahrnuje rozfrézování a reprofilaci stávající vozovky do navržených příčných sklonů, provedení recyklace za studena na místě s přidáním cementu a asfaltového pojiva RS 0/32 CA dle TP 208, tl. vrstvy 180 mm.  
Pro směsi stmelené cementem + asfaltovou emulzí /zpěněným asfaltem se dávkování asfaltové emulze / zpěněného asfaltu navrhuje v rozmezí 2,0% až 3,5% v množství zbytkového asfaltu a dávkování cementu 2,5% až 5,0% při splnění TP 208  UPŘESNĚNO DLE PRŮKAZNÍCH ZKOUŠEK ZE VZORKŮ ODEBRANÝCH NA STAVBĚ tl. min 180  mm. Kompletní provedení vč. zhutnění a úpravy příčných a podélných sklonů.  
Uvažovaný úsek - od konce obce Chomutice (km 0,160)  po konec úseku (km 2,096) = 1936m při průměrné šířce 5,7 m  
Plocha určená k recyklaci celkem 11035 m2 x 1,02 = 11256 m2  
Výsledná recyklovaná směs RS 0/32 CA (60% ŠDA 0/32 :  40% R-mat)  
Upřesnění dle průkazních zkoušek ze vzorků odebraných na stavbě, vč. reprofilace, zhutnění, předrcení a přesunu hmot.</t>
  </si>
  <si>
    <t>- dodání materiálů předepsaných pro recyklaci za studena  
- provedení recyklace dle předepsaného technologického předpisu, zhutnění vrstvy v předepsané tloušťce  
- zřízení vrstvy bez rozlišení šířky, pokládání vrstvy po etapách  
- úpravu napojení, ukončení  
- nezahrnuje postřiky, nátěry</t>
  </si>
  <si>
    <t>30</t>
  </si>
  <si>
    <t>56962R</t>
  </si>
  <si>
    <t>ZPEVNĚNÍ KRAJNIC Z RECYKLOVANÉHO MATERIÁLU TL DO 100MM</t>
  </si>
  <si>
    <t>Nezpevněná krajnice šířky do 0,5m, tl. 0,1m.   
2066m + 317 m + 230 m + 1502m = 4115 m  x 0,5m =2058 m2  
2058 x 0,1 = 206 m3  
Využití materiálu ze stavby - odfrézování krytové asfaltové vrstvy (pol. 113723)  
Včetně naložení a dovozu z mezideponie, rozprostření a urovnání v krajnicích</t>
  </si>
  <si>
    <t>31</t>
  </si>
  <si>
    <t>572123</t>
  </si>
  <si>
    <t>INFILTRAČNÍ POSTŘIK Z EMULZE DO 1,0KG/M2</t>
  </si>
  <si>
    <t>Infiltrační postřik emulzi 0,6kg/m2 C 50 BP4  
Postřik pod vrstvu ACP 16+  
Provedení dle vhodného technologického postupu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</si>
  <si>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</si>
  <si>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32</t>
  </si>
  <si>
    <t>572213</t>
  </si>
  <si>
    <t>SPOJOVACÍ POSTŘIK Z EMULZE DO 0,5KG/M2</t>
  </si>
  <si>
    <t>Spojovací postřik mezi ACP a ACO emulzí 0,3kg/m2 C 60 BP4  
Provedení dle vhodného technologického postupu   
Plocha viz 574E56 (12546m2)</t>
  </si>
  <si>
    <t>33</t>
  </si>
  <si>
    <t>574A34</t>
  </si>
  <si>
    <t>ASFALTOVÝ BETON PRO OBRUSNÉ VRSTVY ACO 11+, 11S TL. 40MM</t>
  </si>
  <si>
    <t>- Obrusná vrstva ACO 11+ v tl. 40mm  
- Celková plocha 11715 m2 (včetně rozšíření pro vjezdy apod.) při délce 2091m a průměrné šířce 5,7 m   
- Novou šířku vozovky (sjednocení na 5,7m+) dodržet na horní, krytové, obrusné vrstvě  
11918m2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</si>
  <si>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</si>
  <si>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34</t>
  </si>
  <si>
    <t>574E56</t>
  </si>
  <si>
    <t>ASFALTOVÝ BETON PRO PODKLADNÍ VRSTVY ACP 16+, 16S TL. 60MM</t>
  </si>
  <si>
    <t>Ložná vrstva ACP 16+  v tl. 60mm  
Délka úseku 2091m  
Uvažovaná šířka do 6,0 m (uvažováno s rozšířením spodní vrstvy - zazubení)  
Provedení dle vhodného technologického postupu   
2091m x 6m = 12546 m2</t>
  </si>
  <si>
    <t>Přidružená stavební výroba</t>
  </si>
  <si>
    <t>35</t>
  </si>
  <si>
    <t>78311R</t>
  </si>
  <si>
    <t>PROTIKOROZ OCHRANA OCEL KONSTR NÁTĚREM JEDNOVRST</t>
  </si>
  <si>
    <t>- obroušení, očištění a nový ochranný nátěr stávajícího zábradlí na propustku  
- km 1 602 (10m)  
- km 0,990 (10m)  
- nátěr zelenou barvou RAL 6004 (neurčí-li investor jinak)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</si>
  <si>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</si>
  <si>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36</t>
  </si>
  <si>
    <t>78381</t>
  </si>
  <si>
    <t>NÁTĚRY BETON KONSTR TYP S1 (OS-A)</t>
  </si>
  <si>
    <t>- sanace prasklin a nátěry  
- oprava čel a říms stávajících příčných propustků  
- oprava a sanace vtokových a výtokových objektů příčných propustků (km 1,602, km 0,990, km 0,137)  
- kompletní provedení včetně všech souvisejících prací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</si>
  <si>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</si>
  <si>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Potrubí</t>
  </si>
  <si>
    <t>37</t>
  </si>
  <si>
    <t>894858</t>
  </si>
  <si>
    <t>ŠACHTY KANALIZAČNÍ PLASTOVÉ D 600MM</t>
  </si>
  <si>
    <t>spojovací šachta km  0,137  
- kompletní provedení včetně všech souvisejících prací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</si>
  <si>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</si>
  <si>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38</t>
  </si>
  <si>
    <t>899121</t>
  </si>
  <si>
    <t>MŘÍŽE OCELOVÉ SAMOSTATNÉ</t>
  </si>
  <si>
    <t>- ocelová mříž 0,6 x 0,8 m  
- osazení na potrubí DN 400 - vtokový objekt na konci úseku vpravo</t>
  </si>
  <si>
    <t>Položka zahrnuje dodávku a osazení předepsané mříže včetně rámu</t>
  </si>
  <si>
    <t>39</t>
  </si>
  <si>
    <t>89921</t>
  </si>
  <si>
    <t>VÝŠKOVÁ ÚPRAVA POKLOPŮ</t>
  </si>
  <si>
    <t>- úprava stávajících poklopů do úrovně nové vozovky</t>
  </si>
  <si>
    <t>- položka výškové úpravy zahrnuje všechny nutné práce a materiály pro zvýšení nebo snížení zařízení (včetně nutné úpravy stávajícího povrchu vozovky nebo chodníku).</t>
  </si>
  <si>
    <t>40</t>
  </si>
  <si>
    <t>89922R</t>
  </si>
  <si>
    <t>VÝŠKOVÁ ÚPRAVA MŘÍŽÍ</t>
  </si>
  <si>
    <t>- úprava stávajících mříže UV do nové úrovně</t>
  </si>
  <si>
    <t>41</t>
  </si>
  <si>
    <t>89923</t>
  </si>
  <si>
    <t>VÝŠKOVÁ ÚPRAVA KRYCÍCH HRNCŮ</t>
  </si>
  <si>
    <t>- úprava stávajících poklopů do úrovně nové vozovky (vč. případných znaků ukrytých pod povrchem)</t>
  </si>
  <si>
    <t>42</t>
  </si>
  <si>
    <t>899524</t>
  </si>
  <si>
    <t>OBETONOVÁNÍ POTRUBÍ Z PROSTÉHO BETONU DO C25/30</t>
  </si>
  <si>
    <t>Obetonování potrubí všech přičných i podélných propustků v tl. 0,1m   
1,256m (obvod potrubí DN 400) x 0,1m (tl. vrstvy betonu) x 200m (součet délek všech propustků (viz 918346) = 25,12 m3 x 1,05 = 26,5 m3  
betonáž včetně stabilizačních prahů (2m3)  
včetně nákupu, dovozu, uložení do požadovaného tvaru apod.  
kompletní provedení včetně všech souvisejících prací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</si>
  <si>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</si>
  <si>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Ostatní konstrukce a práce</t>
  </si>
  <si>
    <t>43</t>
  </si>
  <si>
    <t>91228</t>
  </si>
  <si>
    <t>SMĚROVÉ SLOUPKY Z PLAST HMOT VČETNĚ ODRAZNÉHO PÁSKU</t>
  </si>
  <si>
    <t>Vzdálenost osazení směrových sloupků Z1 la, Z1 lb je po a´= 50m   
2091 x 2 = 4182m / 50 = 84 ks   
Vybrané sjezdy (patrné účelové komunikace) budou opatřeny červenými sloupky Z1 lg (odsazenými od vozovky) = celkem 10ks</t>
  </si>
  <si>
    <t>položka zahrnuje:  
- dodání a osazení sloupku včetně nutných zemních prací  
- vnitrostaveništní a mimostaveništní doprava  
- odrazky plastové nebo z retroreflexní fólie</t>
  </si>
  <si>
    <t>44</t>
  </si>
  <si>
    <t>914121</t>
  </si>
  <si>
    <t>DOPRAVNÍ ZNAČKY ZÁKLADNÍ VELIKOSTI OCELOVÉ FÓLIE TŘ 1 - DODÁVKA A MONTÁŽ</t>
  </si>
  <si>
    <t>P4 2x  
E2b  
IS3d  
IS3x  
IS21c 2x  
IS12a 2x  
IS12b 2x  
P1 2x  
- nové dopravní značky (SDZ) 13ks (náhrada za stávající, které se odstraní)  
- výpis patrný ze situace stavby</t>
  </si>
  <si>
    <t>položka zahrnuje:  
- dodávku a montáž značek v požadovaném provedení</t>
  </si>
  <si>
    <t>45</t>
  </si>
  <si>
    <t>914123</t>
  </si>
  <si>
    <t>DOPRAVNÍ ZNAČKY ZÁKLADNÍ VELIKOSTI OCELOVÉ FÓLIE TŘ 1 - DEMONTÁŽ</t>
  </si>
  <si>
    <t>odstranění stávajících dopravních značek 15x  
odvoz do skladu investora (neurči-li při stavbě jinak)  
SDZ A7 se po realizaci stavby nebude zpět osazovat (ZÚ, KÚ)</t>
  </si>
  <si>
    <t>Položka zahrnuje odstranění, demontáž a odklizení materiálu s odvozem na předepsané místo</t>
  </si>
  <si>
    <t>46</t>
  </si>
  <si>
    <t>914921</t>
  </si>
  <si>
    <t>SLOUPKY A STOJKY DOPRAVNÍCH ZNAČEK Z OCEL TRUBEK DO PATKY - DODÁVKA A MONTÁŽ</t>
  </si>
  <si>
    <t>Osazení stejným způsobem, jako stávající dopravní značení   
Nové sloupky SDZ do  hliníkových patek (náhrada za stávající)</t>
  </si>
  <si>
    <t>položka zahrnuje:  
- sloupky a upevňovací zařízení včetně jejich osazení (betonová patka, zemní práce)</t>
  </si>
  <si>
    <t>47</t>
  </si>
  <si>
    <t>914923</t>
  </si>
  <si>
    <t>SLOUPKY A STOJKY DZ Z OCEL TRUBEK DO PATKY DEMONTÁŽ</t>
  </si>
  <si>
    <t>- odstranění sloupků stávajících dopravních značek 8ks  
- včetně patky   
- odvoz do skladu investora (neurčí-li při stavbě jinak)</t>
  </si>
  <si>
    <t>48</t>
  </si>
  <si>
    <t>915111</t>
  </si>
  <si>
    <t>VODOROVNÉ DOPRAVNÍ ZNAČENÍ BARVOU HLADKÉ - DODÁVKA A POKLÁDKA</t>
  </si>
  <si>
    <t>Předznačení VDZ barvou  
Vpravo V4 0,125 délky 2087m  
Vlevo V4 0,125 délky 307m + 220m + 1500m = 2027 m  
           V2b 3,0/1,5/0,12 délky 28m + 36m = 64 m  
celkem: 4178 m x 0,125m = 523 m2 x 1,03 = 538 m2</t>
  </si>
  <si>
    <t>položka zahrnuje:  
- dodání a pokládku nátěrového materiálu (měří se pouze natíraná plocha)  
- předznačení a reflexní úpravu</t>
  </si>
  <si>
    <t>49</t>
  </si>
  <si>
    <t>915211</t>
  </si>
  <si>
    <t>VODOROVNÉ DOPRAVNÍ ZNAČENÍ PLASTEM HLADKÉ - DODÁVKA A POKLÁDKA</t>
  </si>
  <si>
    <t>plocha viz pol 915111</t>
  </si>
  <si>
    <t>50</t>
  </si>
  <si>
    <t>917224</t>
  </si>
  <si>
    <t>SILNIČNÍ A CHODNÍKOVÉ OBRUBY Z BETONOVÝCH OBRUBNÍKŮ ŠÍŘ 150MM</t>
  </si>
  <si>
    <t>začáteku úseku vpravo - obec Chomutice   
náhrada za původní obrubu  
délka 20m   
uložení do betonového lože C16/20</t>
  </si>
  <si>
    <t>Položka zahrnuje:  
dodání a pokládku betonových obrubníků o rozměrech předepsaných zadávací dokumentací  
betonové lože i boční betonovou opěrku.</t>
  </si>
  <si>
    <t>51</t>
  </si>
  <si>
    <t>918346</t>
  </si>
  <si>
    <t>PROPUSTY Z TRUB DN 400MM</t>
  </si>
  <si>
    <t>PE DN 400, SN 12 (viz příloha C.5. Příčné propustky)  
Příčné propustky: 7m  
Podélné propustky: (18+8+10+27+6+11+8+8+8+9+9+11+11+7+7+7+7+7+7+7)m = 193m  
celkem: 7m + 193m = 200 m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</si>
  <si>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</si>
  <si>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52</t>
  </si>
  <si>
    <t>918513</t>
  </si>
  <si>
    <t>ČELA PROPUSTU Z KAMENE - OBKLAD</t>
  </si>
  <si>
    <t>PEVNÁ čela příčných a podélných propustků  
zajistit požadovaný sklon čela 45 stupňů (1:1)  
včetně podkladního betonu v tl. 0,1m  
dospárování cementovou maltou   
beton min v tl. 100mm C25/30 dle TKP18  
odláždění svahu naproti výtoku příčných propustků  
kompletní provedení včetně všech souvisejících prací  
nákup materiálu, doprava, zemní práce, podsyp, obsyp, dobetonávky, uložení a vyrovnání, naložení a  odvoz vykopaného materiálu,   
Odpad (zemina) bude využita na stavbě k úpravě terénu.  
celkem 40ks čel  = (0,5m3/1 čelo) = cca 20 m3</t>
  </si>
  <si>
    <t>Položka zahrnuje:  
obklad z lomového kamen na MC ve tvaru, předepsaným zadávací dokumentací  
vyspárování obkladu MC</t>
  </si>
  <si>
    <t>53</t>
  </si>
  <si>
    <t>919112</t>
  </si>
  <si>
    <t>ŘEZÁNÍ ASFALTOVÉHO KRYTU VOZOVEK TL DO 100MM</t>
  </si>
  <si>
    <t>- řezání v napojení v křižovatkách 40m</t>
  </si>
  <si>
    <t>položka zahrnuje řezání vozovkové vrstvy v předepsané tloušťce, včetně spotřeby vody</t>
  </si>
  <si>
    <t>54</t>
  </si>
  <si>
    <t>931323R</t>
  </si>
  <si>
    <t>TĚSNĚNÍ DILATAČ SPAR ASF ZÁLIVKOU MODIFIK PRŮŘ DO 300MM2</t>
  </si>
  <si>
    <t>- utěsnění spar v místech napojení - křižovatky (40m)  
- u říms propustků - spáry římsa/asfalt (30m)  
- včetně frézování drážky   
celkem: 40m + 30m = 70m</t>
  </si>
  <si>
    <t>položka zahrnuje dodávku a osazení předepsaného materiálu, očištění ploch spáry před úpravou, očištění okolí spáry po úpravě  
nezahrnuje těsnící profil</t>
  </si>
  <si>
    <t>55</t>
  </si>
  <si>
    <t>935212</t>
  </si>
  <si>
    <t>PŘÍKOPOVÉ ŽLABY Z BETON TVÁRNIC ŠÍŘ DO 600MM DO BETONU TL 100MM</t>
  </si>
  <si>
    <t>Betonové příkopové tvárnice pro odvodnění   
Osazení na konci úseku vpravo - před vtokovým objektem   
Zpevnění příkopového dna   
Uložení do betonu C16/20 v tl. cca 100mm  
Délka 5  m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</si>
  <si>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</si>
  <si>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56</t>
  </si>
  <si>
    <t>93631R</t>
  </si>
  <si>
    <t>DROBNÉ DOPLŇK KONSTR BETON MONOLIT</t>
  </si>
  <si>
    <t>-  drobné dobetonávky v napojení - opravy a dobetonávky u propustků   
-  obetonávky vtokového objektu (konec úseku vpravo)  - vytvoření vtok. objektu s mříží na KÚ, tvar vtoku se upřesní při stavbě dle skutečného stavu  
-  upřesní se při stavbě  
-  C25/30  
- čerpáno dle konzultace s TDI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</si>
  <si>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 
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 
zeminou nebo kamenivem,  
- případné zřízení spojovací vrstvy u základů,  
- úpravy pro osazení zařízení ochrany konstrukce proti vlivu bludných proudů</t>
  </si>
  <si>
    <t>57</t>
  </si>
  <si>
    <t>966346R</t>
  </si>
  <si>
    <t>BOURÁNÍ PROPUSTŮ Z TRUB DN DO 400MM</t>
  </si>
  <si>
    <t>- stávající podélné propustky budou odstraněny - včetně čel (budou nahrazeny novými)  
- Odpad bude předán přednostně k recyklaci, případně do jiného zařízení pro nakládání s odpady - zajistí zhotovitel stavby (viz 014101B).   
- příčný propustek v km 0,834 se odstraní (bude nahrazen novým)   
- celkem je uvažováno k odstranění 20ks propustků do DN 400 (uvažovaný součet délek 160m)  
- uvažované množství odpadu na 1mb = 0,25 m3  
160m x 0,25 m3 = 40 m3 odpadu (beton, štěrk, zemina) - z toho uvažováno 15 m3 betonu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</si>
  <si>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</si>
  <si>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SO 151</t>
  </si>
  <si>
    <t>DOPRAVNĚ INŽENÝRSKÉ OPATŘENÍ</t>
  </si>
  <si>
    <t>91400</t>
  </si>
  <si>
    <t>DOČASNÉ ZAKRYTÍ NEBO OTOČENÍ STÁVAJÍCÍCH DOPRAVNÍCH ZNAČEK</t>
  </si>
  <si>
    <t>Zakrytí stávajícího, dočasně neplatného dopravního značení po dobu výstavby.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</si>
  <si>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</si>
  <si>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914122</t>
  </si>
  <si>
    <t>DOPRAVNÍ ZNAČKY ZÁKLADNÍ VELIKOSTI OCELOVÉ FÓLIE TŘ 1 - MONTÁŽ S PŘEMÍSTĚNÍM</t>
  </si>
  <si>
    <t>Provizorní značení v majetku zhotovitele.  
B1 3x  
E13 5x  
IS11b 12x  
B24a 1x  
B24b 2x  
E3a 2x  
P8 1x  
A15 2x  
C4a 1x  
B21b 2x  
B21a 2x  
B20a 6x  
celkem 39ks</t>
  </si>
  <si>
    <t>položka zahrnuje:  
- dopravu demontované značky z dočasné skládky  
- osazení a montáž značky na místě určeném projektem  
- nutnou opravu poškozených částí  
nezahrnuje dodávku značky</t>
  </si>
  <si>
    <t>914129</t>
  </si>
  <si>
    <t>R</t>
  </si>
  <si>
    <t>DOPRAV ZNAČKY ZÁKLAD VEL OCEL FÓLIE TŘ 1 - NÁJEMNÉ</t>
  </si>
  <si>
    <t>Nájemné po celou dobu stavby.  
Uvedená částka za pronájem DZ bude čerpána jako celek po ukončení části a  
nebude mít návaznost na příp. prodloužení harmonogramu stavby / části z důvodů  
na straně zhotovitele.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</si>
  <si>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</si>
  <si>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</si>
  <si>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</si>
  <si>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Provizorní značení v majetku zhotovitele.  
IP11 11ks + 2 = 13 ks</t>
  </si>
  <si>
    <t>914223</t>
  </si>
  <si>
    <t>DOPRAVNÍ ZNAČKY ZVĚTŠENÉ VELIKOSTI OCELOVÉ FÓLIE TŘ 1 - DEMONTÁŽ</t>
  </si>
  <si>
    <t>13ks</t>
  </si>
  <si>
    <t>914229</t>
  </si>
  <si>
    <t>DOPRAV ZNAČKY ZVĚTŠ VEL OCEL FÓLIE TŘ 1 - NÁJEMNÉ</t>
  </si>
  <si>
    <t>914922</t>
  </si>
  <si>
    <t>SLOUPKY A STOJKY DZ Z OCEL TRUBEK DO PATKY MONTÁŽ S PŘESUNEM</t>
  </si>
  <si>
    <t>sloupky přechodného svislého dopravního značení dle PPK z profilu jäkl do podklad. desky  
Provizorní značení v majetku zhotovitele.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</si>
  <si>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</si>
  <si>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914929</t>
  </si>
  <si>
    <t>SLOUPKY A STOJKY DZ Z OCEL TRUBEK DO PATKY NÁJEMNÉ</t>
  </si>
  <si>
    <t>Nájemné po celou dobu stavby.  
Uvedená částka za pronájem sloupků bude čerpána jako celek po ukončení části a  
nebude mít návaznost na příp. prodloužení harmonogramu stavby / části z důvodů  
na straně zhotovitele.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</si>
  <si>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</si>
  <si>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</si>
  <si>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</si>
  <si>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Provizorní značení v majetku zhotovitele.  
osazení na Z4 5x + osazení na A15 2x = 7ks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</si>
  <si>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</si>
  <si>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</si>
  <si>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</si>
  <si>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7ks</t>
  </si>
  <si>
    <t>Položka zahrnuje odstranění, demontáž a odklizení zařízení s odvozem na předepsané místo</t>
  </si>
  <si>
    <t>916119</t>
  </si>
  <si>
    <t>DOPRAV SVĚTLO VÝSTRAŽ SAMOSTATNÉ - NÁJEMNÉ</t>
  </si>
  <si>
    <t>Nájemné po celou dobu stavby.  
Uvedená částka za pronájem výstražných světel bude čerpána jako celek po ukončení části a  
nebude mít návaznost na příp. prodloužení harmonogramu stavby / části z důvodů  
na straně zhotovitele.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</si>
  <si>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</si>
  <si>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</si>
  <si>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</si>
  <si>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Provizorní značení v majetku zhotovitele.  
umístění na Z2</t>
  </si>
  <si>
    <t>916123</t>
  </si>
  <si>
    <t>DOPRAV SVĚTLO VÝSTRAŽ SOUPRAVA 3KS - DEMONTÁŽ</t>
  </si>
  <si>
    <t>916129</t>
  </si>
  <si>
    <t>DOPRAV SVĚTLO VÝSTRAŽ SOUPRAVA 3KS - NÁJEMNÉ</t>
  </si>
  <si>
    <t>916132</t>
  </si>
  <si>
    <t>DOPRAV SVĚTLO VÝSTRAŽ SOUPRAVA 5KS - MONTÁŽ S PŘESUNEM</t>
  </si>
  <si>
    <t>Provizorní značení v majetku zhotovitele.  
osazení na Z2 - 3x 5 kusů osvětlení S7</t>
  </si>
  <si>
    <t>916133</t>
  </si>
  <si>
    <t>DOPRAV SVĚTLO VÝSTRAŽ SOUPRAVA 5KS - DEMONTÁŽ</t>
  </si>
  <si>
    <t>916139</t>
  </si>
  <si>
    <t>DOPRAVNÍ SVĚTLO VÝSTRAŽNÉ SOUPRAVA 5 KUSŮ - NÁJEMNÉ</t>
  </si>
  <si>
    <t>Nájemné po celou dobu stavby.  
Uvedená částka za pronájem výstražných souprav bude čerpána jako celek po ukončení části a  
nebude mít návaznost na příp. prodloužení harmonogramu stavby / části z důvodů  
na straně zhotovitele.</t>
  </si>
  <si>
    <t>916312</t>
  </si>
  <si>
    <t>DOPRAVNÍ ZÁBRANY Z2 S FÓLIÍ TŘ 1 - MONTÁŽ S PŘESUNEM</t>
  </si>
  <si>
    <t>Provizorní značení v majetku zhotovitele.  
4 ks   
začátek úseku, konec úseku, označení pracovního místa, sjezd k ZD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</si>
  <si>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</si>
  <si>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</si>
  <si>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</si>
  <si>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4ks</t>
  </si>
  <si>
    <t>916319</t>
  </si>
  <si>
    <t>DOPRAVNÍ ZÁBRANY Z2 - NÁJEMNÉ</t>
  </si>
  <si>
    <t>916352</t>
  </si>
  <si>
    <t>SMĚROVACÍ DESKY Z4 OBOUSTR S FÓLIÍ TŘ 1 - MONTÁŽ S PŘESUNEM</t>
  </si>
  <si>
    <t>Provizorní značení v majetku zhotovitele.  
5ks + 3 ks - označení pracovního místa</t>
  </si>
  <si>
    <t>916353</t>
  </si>
  <si>
    <t>SMĚROVACÍ DESKY Z4 OBOUSTR S FÓLIÍ TŘ 1 - DEMONTÁŽ</t>
  </si>
  <si>
    <t>8ks - označení pracovního místa</t>
  </si>
  <si>
    <t>916359</t>
  </si>
  <si>
    <t>SMĚROVACÍ DESKY Z4 OBOUSTR S FÓLIÍ TŘ 1 - NÁJEMNÉ</t>
  </si>
  <si>
    <t>916722</t>
  </si>
  <si>
    <t>UPEVŇOVACÍ KONSTR - PODKLADNÍ DESKA OD 28KG - MONTÁŽ S PŘESUNEM</t>
  </si>
  <si>
    <t>Provizorní značení v majetku zhotovitele.  
39+13+8+8 = 68 ks</t>
  </si>
  <si>
    <t>916723</t>
  </si>
  <si>
    <t>UPEVŇOVACÍ KONSTR - PODKLADNÍ DESKA OD 28KG - DEMONTÁŽ</t>
  </si>
  <si>
    <t>68 ks</t>
  </si>
  <si>
    <t>916729</t>
  </si>
  <si>
    <t>UPEVŇOVACÍ KONSTR - PODKL DESKA OD 28KG - NÁJEMNÉ</t>
  </si>
  <si>
    <t>Nájemné po celou dobu stavby.  
Uvedená částka za pronájem podkladních desek bude čerpána jako celek po ukončení části a  
nebude mít návaznost na příp. prodloužení harmonogramu stavby / části z důvodů  
na straně zhotovitele.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</si>
</sst>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</f>
      </c>
      <c>
        <f>0+O9+O13+O17+O21+O25+O29+O33+O37+O41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89.2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2.7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63.75">
      <c r="A14" s="28" t="s">
        <v>40</v>
      </c>
      <c r="E14" s="29" t="s">
        <v>47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48</v>
      </c>
    </row>
    <row r="17" spans="1:16" ht="12.75">
      <c r="A17" s="19" t="s">
        <v>35</v>
      </c>
      <c s="23" t="s">
        <v>12</v>
      </c>
      <c s="23" t="s">
        <v>49</v>
      </c>
      <c s="19" t="s">
        <v>37</v>
      </c>
      <c s="24" t="s">
        <v>50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63.75">
      <c r="A18" s="28" t="s">
        <v>40</v>
      </c>
      <c r="E18" s="29" t="s">
        <v>51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52</v>
      </c>
    </row>
    <row r="21" spans="1:16" ht="12.75">
      <c r="A21" s="19" t="s">
        <v>35</v>
      </c>
      <c s="23" t="s">
        <v>23</v>
      </c>
      <c s="23" t="s">
        <v>53</v>
      </c>
      <c s="19" t="s">
        <v>37</v>
      </c>
      <c s="24" t="s">
        <v>54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55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48</v>
      </c>
    </row>
    <row r="25" spans="1:16" ht="12.75">
      <c r="A25" s="19" t="s">
        <v>35</v>
      </c>
      <c s="23" t="s">
        <v>25</v>
      </c>
      <c s="23" t="s">
        <v>56</v>
      </c>
      <c s="19" t="s">
        <v>37</v>
      </c>
      <c s="24" t="s">
        <v>57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127.5">
      <c r="A26" s="28" t="s">
        <v>40</v>
      </c>
      <c r="E26" s="29" t="s">
        <v>58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48</v>
      </c>
    </row>
    <row r="29" spans="1:16" ht="12.75">
      <c r="A29" s="19" t="s">
        <v>35</v>
      </c>
      <c s="23" t="s">
        <v>27</v>
      </c>
      <c s="23" t="s">
        <v>59</v>
      </c>
      <c s="19" t="s">
        <v>37</v>
      </c>
      <c s="24" t="s">
        <v>60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76.5">
      <c r="A30" s="28" t="s">
        <v>40</v>
      </c>
      <c r="E30" s="29" t="s">
        <v>61</v>
      </c>
    </row>
    <row r="31" spans="1:5" ht="12.75">
      <c r="A31" s="30" t="s">
        <v>42</v>
      </c>
      <c r="E31" s="31" t="s">
        <v>37</v>
      </c>
    </row>
    <row r="32" spans="1:5" ht="63.75">
      <c r="A32" t="s">
        <v>43</v>
      </c>
      <c r="E32" s="29" t="s">
        <v>62</v>
      </c>
    </row>
    <row r="33" spans="1:16" ht="12.75">
      <c r="A33" s="19" t="s">
        <v>35</v>
      </c>
      <c s="23" t="s">
        <v>63</v>
      </c>
      <c s="23" t="s">
        <v>64</v>
      </c>
      <c s="19" t="s">
        <v>37</v>
      </c>
      <c s="24" t="s">
        <v>65</v>
      </c>
      <c s="25" t="s">
        <v>66</v>
      </c>
      <c s="26">
        <v>2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38.25">
      <c r="A34" s="28" t="s">
        <v>40</v>
      </c>
      <c r="E34" s="29" t="s">
        <v>67</v>
      </c>
    </row>
    <row r="35" spans="1:5" ht="12.75">
      <c r="A35" s="30" t="s">
        <v>42</v>
      </c>
      <c r="E35" s="31" t="s">
        <v>37</v>
      </c>
    </row>
    <row r="36" spans="1:5" ht="89.25">
      <c r="A36" t="s">
        <v>43</v>
      </c>
      <c r="E36" s="29" t="s">
        <v>68</v>
      </c>
    </row>
    <row r="37" spans="1:16" ht="12.75">
      <c r="A37" s="19" t="s">
        <v>35</v>
      </c>
      <c s="23" t="s">
        <v>69</v>
      </c>
      <c s="23" t="s">
        <v>70</v>
      </c>
      <c s="19" t="s">
        <v>37</v>
      </c>
      <c s="24" t="s">
        <v>71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72</v>
      </c>
    </row>
    <row r="39" spans="1:5" ht="12.75">
      <c r="A39" s="30" t="s">
        <v>42</v>
      </c>
      <c r="E39" s="31" t="s">
        <v>37</v>
      </c>
    </row>
    <row r="40" spans="1:5" ht="12.75">
      <c r="A40" t="s">
        <v>43</v>
      </c>
      <c r="E40" s="29" t="s">
        <v>73</v>
      </c>
    </row>
    <row r="41" spans="1:16" ht="12.75">
      <c r="A41" s="19" t="s">
        <v>35</v>
      </c>
      <c s="23" t="s">
        <v>30</v>
      </c>
      <c s="23" t="s">
        <v>74</v>
      </c>
      <c s="19" t="s">
        <v>37</v>
      </c>
      <c s="24" t="s">
        <v>75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7.5">
      <c r="A42" s="28" t="s">
        <v>40</v>
      </c>
      <c r="E42" s="29" t="s">
        <v>76</v>
      </c>
    </row>
    <row r="43" spans="1:5" ht="12.75">
      <c r="A43" s="30" t="s">
        <v>42</v>
      </c>
      <c r="E43" s="31" t="s">
        <v>37</v>
      </c>
    </row>
    <row r="44" spans="1:5" ht="12.75">
      <c r="A44" t="s">
        <v>43</v>
      </c>
      <c r="E44" s="29" t="s">
        <v>73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0+O8+O17+O102+O111+O116+O149+O158+O183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77</v>
      </c>
      <c s="32">
        <f>0+I8+I17+I102+I111+I116+I149+I158+I183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77</v>
      </c>
      <c s="5"/>
      <c s="14" t="s">
        <v>78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79</v>
      </c>
      <c s="19" t="s">
        <v>37</v>
      </c>
      <c s="24" t="s">
        <v>80</v>
      </c>
      <c s="25" t="s">
        <v>81</v>
      </c>
      <c s="26">
        <v>3694.7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216.75">
      <c r="A10" s="28" t="s">
        <v>40</v>
      </c>
      <c r="E10" s="29" t="s">
        <v>82</v>
      </c>
    </row>
    <row r="11" spans="1:5" ht="12.75">
      <c r="A11" s="30" t="s">
        <v>42</v>
      </c>
      <c r="E11" s="31" t="s">
        <v>37</v>
      </c>
    </row>
    <row r="12" spans="1:5" ht="140.25">
      <c r="A12" t="s">
        <v>43</v>
      </c>
      <c r="E12" s="29" t="s">
        <v>83</v>
      </c>
    </row>
    <row r="13" spans="1:16" ht="25.5">
      <c r="A13" s="19" t="s">
        <v>35</v>
      </c>
      <c s="23" t="s">
        <v>13</v>
      </c>
      <c s="23" t="s">
        <v>84</v>
      </c>
      <c s="19" t="s">
        <v>37</v>
      </c>
      <c s="24" t="s">
        <v>85</v>
      </c>
      <c s="25" t="s">
        <v>81</v>
      </c>
      <c s="26">
        <v>36.3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14.75">
      <c r="A14" s="28" t="s">
        <v>40</v>
      </c>
      <c r="E14" s="29" t="s">
        <v>86</v>
      </c>
    </row>
    <row r="15" spans="1:5" ht="12.75">
      <c r="A15" s="30" t="s">
        <v>42</v>
      </c>
      <c r="E15" s="31" t="s">
        <v>37</v>
      </c>
    </row>
    <row r="16" spans="1:5" ht="140.25">
      <c r="A16" t="s">
        <v>43</v>
      </c>
      <c r="E16" s="29" t="s">
        <v>83</v>
      </c>
    </row>
    <row r="17" spans="1:18" ht="12.75" customHeight="1">
      <c r="A17" s="5" t="s">
        <v>33</v>
      </c>
      <c s="5"/>
      <c s="35" t="s">
        <v>19</v>
      </c>
      <c s="5"/>
      <c s="21" t="s">
        <v>87</v>
      </c>
      <c s="5"/>
      <c s="5"/>
      <c s="5"/>
      <c s="36">
        <f>0+Q17</f>
      </c>
      <c r="O17">
        <f>0+R17</f>
      </c>
      <c r="Q17">
        <f>0+I18+I22+I26+I30+I34+I38+I42+I46+I50+I54+I58+I62+I66+I70+I74+I78+I82+I86+I90+I94+I98</f>
      </c>
      <c>
        <f>0+O18+O22+O26+O30+O34+O38+O42+O46+O50+O54+O58+O62+O66+O70+O74+O78+O82+O86+O90+O94+O98</f>
      </c>
    </row>
    <row r="18" spans="1:16" ht="12.75">
      <c r="A18" s="19" t="s">
        <v>35</v>
      </c>
      <c s="23" t="s">
        <v>12</v>
      </c>
      <c s="23" t="s">
        <v>88</v>
      </c>
      <c s="19" t="s">
        <v>37</v>
      </c>
      <c s="24" t="s">
        <v>89</v>
      </c>
      <c s="25" t="s">
        <v>90</v>
      </c>
      <c s="26">
        <v>1000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14.75">
      <c r="A19" s="28" t="s">
        <v>40</v>
      </c>
      <c r="E19" s="29" t="s">
        <v>91</v>
      </c>
    </row>
    <row r="20" spans="1:5" ht="12.75">
      <c r="A20" s="30" t="s">
        <v>42</v>
      </c>
      <c r="E20" s="31" t="s">
        <v>37</v>
      </c>
    </row>
    <row r="21" spans="1:5" ht="38.25">
      <c r="A21" t="s">
        <v>43</v>
      </c>
      <c r="E21" s="29" t="s">
        <v>92</v>
      </c>
    </row>
    <row r="22" spans="1:16" ht="12.75">
      <c r="A22" s="19" t="s">
        <v>35</v>
      </c>
      <c s="23" t="s">
        <v>23</v>
      </c>
      <c s="23" t="s">
        <v>93</v>
      </c>
      <c s="19" t="s">
        <v>37</v>
      </c>
      <c s="24" t="s">
        <v>94</v>
      </c>
      <c s="25" t="s">
        <v>95</v>
      </c>
      <c s="26">
        <v>348.6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14.75">
      <c r="A23" s="28" t="s">
        <v>40</v>
      </c>
      <c r="E23" s="29" t="s">
        <v>96</v>
      </c>
    </row>
    <row r="24" spans="1:5" ht="12.75">
      <c r="A24" s="30" t="s">
        <v>42</v>
      </c>
      <c r="E24" s="31" t="s">
        <v>37</v>
      </c>
    </row>
    <row r="25" spans="1:5" ht="63.75">
      <c r="A25" t="s">
        <v>43</v>
      </c>
      <c r="E25" s="29" t="s">
        <v>97</v>
      </c>
    </row>
    <row r="26" spans="1:16" ht="12.75">
      <c r="A26" s="19" t="s">
        <v>35</v>
      </c>
      <c s="23" t="s">
        <v>25</v>
      </c>
      <c s="23" t="s">
        <v>98</v>
      </c>
      <c s="19" t="s">
        <v>37</v>
      </c>
      <c s="24" t="s">
        <v>99</v>
      </c>
      <c s="25" t="s">
        <v>100</v>
      </c>
      <c s="26">
        <v>20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63.75">
      <c r="A27" s="28" t="s">
        <v>40</v>
      </c>
      <c r="E27" s="29" t="s">
        <v>101</v>
      </c>
    </row>
    <row r="28" spans="1:5" ht="12.75">
      <c r="A28" s="30" t="s">
        <v>42</v>
      </c>
      <c r="E28" s="31" t="s">
        <v>37</v>
      </c>
    </row>
    <row r="29" spans="1:5" ht="63.75">
      <c r="A29" t="s">
        <v>43</v>
      </c>
      <c r="E29" s="29" t="s">
        <v>97</v>
      </c>
    </row>
    <row r="30" spans="1:16" ht="12.75">
      <c r="A30" s="19" t="s">
        <v>35</v>
      </c>
      <c s="23" t="s">
        <v>27</v>
      </c>
      <c s="23" t="s">
        <v>102</v>
      </c>
      <c s="19" t="s">
        <v>37</v>
      </c>
      <c s="24" t="s">
        <v>103</v>
      </c>
      <c s="25" t="s">
        <v>90</v>
      </c>
      <c s="26">
        <v>11256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89.25">
      <c r="A31" s="28" t="s">
        <v>40</v>
      </c>
      <c r="E31" s="29" t="s">
        <v>104</v>
      </c>
    </row>
    <row r="32" spans="1:5" ht="12.75">
      <c r="A32" s="30" t="s">
        <v>42</v>
      </c>
      <c r="E32" s="31" t="s">
        <v>37</v>
      </c>
    </row>
    <row r="33" spans="1:5" ht="12.75">
      <c r="A33" t="s">
        <v>43</v>
      </c>
      <c r="E33" s="29" t="s">
        <v>105</v>
      </c>
    </row>
    <row r="34" spans="1:16" ht="12.75">
      <c r="A34" s="19" t="s">
        <v>35</v>
      </c>
      <c s="23" t="s">
        <v>63</v>
      </c>
      <c s="23" t="s">
        <v>106</v>
      </c>
      <c s="19" t="s">
        <v>37</v>
      </c>
      <c s="24" t="s">
        <v>107</v>
      </c>
      <c s="25" t="s">
        <v>95</v>
      </c>
      <c s="26">
        <v>478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14.75">
      <c r="A35" s="28" t="s">
        <v>40</v>
      </c>
      <c r="E35" s="29" t="s">
        <v>108</v>
      </c>
    </row>
    <row r="36" spans="1:5" ht="12.75">
      <c r="A36" s="30" t="s">
        <v>42</v>
      </c>
      <c r="E36" s="31" t="s">
        <v>37</v>
      </c>
    </row>
    <row r="37" spans="1:5" ht="63.75">
      <c r="A37" t="s">
        <v>43</v>
      </c>
      <c r="E37" s="29" t="s">
        <v>97</v>
      </c>
    </row>
    <row r="38" spans="1:16" ht="12.75">
      <c r="A38" s="19" t="s">
        <v>35</v>
      </c>
      <c s="23" t="s">
        <v>69</v>
      </c>
      <c s="23" t="s">
        <v>109</v>
      </c>
      <c s="19" t="s">
        <v>37</v>
      </c>
      <c s="24" t="s">
        <v>110</v>
      </c>
      <c s="25" t="s">
        <v>95</v>
      </c>
      <c s="26">
        <v>1394.4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78.5">
      <c r="A39" s="28" t="s">
        <v>40</v>
      </c>
      <c r="E39" s="29" t="s">
        <v>111</v>
      </c>
    </row>
    <row r="40" spans="1:5" ht="12.75">
      <c r="A40" s="30" t="s">
        <v>42</v>
      </c>
      <c r="E40" s="31" t="s">
        <v>37</v>
      </c>
    </row>
    <row r="41" spans="1:5" ht="369.75">
      <c r="A41" t="s">
        <v>43</v>
      </c>
      <c r="E41" s="29" t="s">
        <v>112</v>
      </c>
    </row>
    <row r="42" spans="1:16" ht="12.75">
      <c r="A42" s="19" t="s">
        <v>35</v>
      </c>
      <c s="23" t="s">
        <v>30</v>
      </c>
      <c s="23" t="s">
        <v>113</v>
      </c>
      <c s="19" t="s">
        <v>37</v>
      </c>
      <c s="24" t="s">
        <v>114</v>
      </c>
      <c s="25" t="s">
        <v>95</v>
      </c>
      <c s="26">
        <v>120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14.75">
      <c r="A43" s="28" t="s">
        <v>40</v>
      </c>
      <c r="E43" s="29" t="s">
        <v>115</v>
      </c>
    </row>
    <row r="44" spans="1:5" ht="12.75">
      <c r="A44" s="30" t="s">
        <v>42</v>
      </c>
      <c r="E44" s="31" t="s">
        <v>37</v>
      </c>
    </row>
    <row r="45" spans="1:5" ht="63.75">
      <c r="A45" t="s">
        <v>43</v>
      </c>
      <c r="E45" s="29" t="s">
        <v>116</v>
      </c>
    </row>
    <row r="46" spans="1:16" ht="12.75">
      <c r="A46" s="19" t="s">
        <v>35</v>
      </c>
      <c s="23" t="s">
        <v>32</v>
      </c>
      <c s="23" t="s">
        <v>117</v>
      </c>
      <c s="19" t="s">
        <v>37</v>
      </c>
      <c s="24" t="s">
        <v>118</v>
      </c>
      <c s="25" t="s">
        <v>100</v>
      </c>
      <c s="26">
        <v>3670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02">
      <c r="A47" s="28" t="s">
        <v>40</v>
      </c>
      <c r="E47" s="29" t="s">
        <v>119</v>
      </c>
    </row>
    <row r="48" spans="1:5" ht="12.75">
      <c r="A48" s="30" t="s">
        <v>42</v>
      </c>
      <c r="E48" s="31" t="s">
        <v>37</v>
      </c>
    </row>
    <row r="49" spans="1:5" ht="63.75">
      <c r="A49" t="s">
        <v>43</v>
      </c>
      <c r="E49" s="29" t="s">
        <v>116</v>
      </c>
    </row>
    <row r="50" spans="1:16" ht="12.75">
      <c r="A50" s="19" t="s">
        <v>35</v>
      </c>
      <c s="23" t="s">
        <v>120</v>
      </c>
      <c s="23" t="s">
        <v>121</v>
      </c>
      <c s="19" t="s">
        <v>37</v>
      </c>
      <c s="24" t="s">
        <v>122</v>
      </c>
      <c s="25" t="s">
        <v>66</v>
      </c>
      <c s="26">
        <v>2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38.25">
      <c r="A51" s="28" t="s">
        <v>40</v>
      </c>
      <c r="E51" s="29" t="s">
        <v>123</v>
      </c>
    </row>
    <row r="52" spans="1:5" ht="12.75">
      <c r="A52" s="30" t="s">
        <v>42</v>
      </c>
      <c r="E52" s="31" t="s">
        <v>37</v>
      </c>
    </row>
    <row r="53" spans="1:5" ht="63.75">
      <c r="A53" t="s">
        <v>43</v>
      </c>
      <c r="E53" s="29" t="s">
        <v>116</v>
      </c>
    </row>
    <row r="54" spans="1:16" ht="12.75">
      <c r="A54" s="19" t="s">
        <v>35</v>
      </c>
      <c s="23" t="s">
        <v>124</v>
      </c>
      <c s="23" t="s">
        <v>125</v>
      </c>
      <c s="19" t="s">
        <v>37</v>
      </c>
      <c s="24" t="s">
        <v>126</v>
      </c>
      <c s="25" t="s">
        <v>100</v>
      </c>
      <c s="26">
        <v>11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63.75">
      <c r="A55" s="28" t="s">
        <v>40</v>
      </c>
      <c r="E55" s="29" t="s">
        <v>127</v>
      </c>
    </row>
    <row r="56" spans="1:5" ht="12.75">
      <c r="A56" s="30" t="s">
        <v>42</v>
      </c>
      <c r="E56" s="31" t="s">
        <v>37</v>
      </c>
    </row>
    <row r="57" spans="1:5" ht="63.75">
      <c r="A57" t="s">
        <v>43</v>
      </c>
      <c r="E57" s="29" t="s">
        <v>116</v>
      </c>
    </row>
    <row r="58" spans="1:16" ht="12.75">
      <c r="A58" s="19" t="s">
        <v>35</v>
      </c>
      <c s="23" t="s">
        <v>128</v>
      </c>
      <c s="23" t="s">
        <v>129</v>
      </c>
      <c s="19" t="s">
        <v>37</v>
      </c>
      <c s="24" t="s">
        <v>130</v>
      </c>
      <c s="25" t="s">
        <v>100</v>
      </c>
      <c s="26">
        <v>8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89.25">
      <c r="A59" s="28" t="s">
        <v>40</v>
      </c>
      <c r="E59" s="29" t="s">
        <v>131</v>
      </c>
    </row>
    <row r="60" spans="1:5" ht="12.75">
      <c r="A60" s="30" t="s">
        <v>42</v>
      </c>
      <c r="E60" s="31" t="s">
        <v>37</v>
      </c>
    </row>
    <row r="61" spans="1:5" ht="63.75">
      <c r="A61" t="s">
        <v>43</v>
      </c>
      <c r="E61" s="29" t="s">
        <v>116</v>
      </c>
    </row>
    <row r="62" spans="1:16" ht="12.75">
      <c r="A62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100</v>
      </c>
      <c s="26">
        <v>8.5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89.25">
      <c r="A63" s="28" t="s">
        <v>40</v>
      </c>
      <c r="E63" s="29" t="s">
        <v>135</v>
      </c>
    </row>
    <row r="64" spans="1:5" ht="12.75">
      <c r="A64" s="30" t="s">
        <v>42</v>
      </c>
      <c r="E64" s="31" t="s">
        <v>37</v>
      </c>
    </row>
    <row r="65" spans="1:5" ht="63.75">
      <c r="A65" t="s">
        <v>43</v>
      </c>
      <c r="E65" s="29" t="s">
        <v>116</v>
      </c>
    </row>
    <row r="66" spans="1:16" ht="12.75">
      <c r="A66" s="19" t="s">
        <v>35</v>
      </c>
      <c s="23" t="s">
        <v>136</v>
      </c>
      <c s="23" t="s">
        <v>137</v>
      </c>
      <c s="19" t="s">
        <v>37</v>
      </c>
      <c s="24" t="s">
        <v>138</v>
      </c>
      <c s="25" t="s">
        <v>95</v>
      </c>
      <c s="26">
        <v>11.5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63.75">
      <c r="A67" s="28" t="s">
        <v>40</v>
      </c>
      <c r="E67" s="29" t="s">
        <v>139</v>
      </c>
    </row>
    <row r="68" spans="1:5" ht="12.75">
      <c r="A68" s="30" t="s">
        <v>42</v>
      </c>
      <c r="E68" s="31" t="s">
        <v>37</v>
      </c>
    </row>
    <row r="69" spans="1:5" ht="318.75">
      <c r="A69" t="s">
        <v>43</v>
      </c>
      <c r="E69" s="29" t="s">
        <v>140</v>
      </c>
    </row>
    <row r="70" spans="1:16" ht="12.75">
      <c r="A70" s="19" t="s">
        <v>35</v>
      </c>
      <c s="23" t="s">
        <v>141</v>
      </c>
      <c s="23" t="s">
        <v>142</v>
      </c>
      <c s="19" t="s">
        <v>37</v>
      </c>
      <c s="24" t="s">
        <v>143</v>
      </c>
      <c s="25" t="s">
        <v>95</v>
      </c>
      <c s="26">
        <v>1405.9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51">
      <c r="A71" s="28" t="s">
        <v>40</v>
      </c>
      <c r="E71" s="29" t="s">
        <v>144</v>
      </c>
    </row>
    <row r="72" spans="1:5" ht="12.75">
      <c r="A72" s="30" t="s">
        <v>42</v>
      </c>
      <c r="E72" s="31" t="s">
        <v>37</v>
      </c>
    </row>
    <row r="73" spans="1:5" ht="191.25">
      <c r="A73" t="s">
        <v>43</v>
      </c>
      <c r="E73" s="29" t="s">
        <v>145</v>
      </c>
    </row>
    <row r="74" spans="1:16" ht="12.75">
      <c r="A74" s="19" t="s">
        <v>35</v>
      </c>
      <c s="23" t="s">
        <v>146</v>
      </c>
      <c s="23" t="s">
        <v>147</v>
      </c>
      <c s="19" t="s">
        <v>37</v>
      </c>
      <c s="24" t="s">
        <v>148</v>
      </c>
      <c s="25" t="s">
        <v>95</v>
      </c>
      <c s="26">
        <v>112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38.25">
      <c r="A75" s="28" t="s">
        <v>40</v>
      </c>
      <c r="E75" s="29" t="s">
        <v>149</v>
      </c>
    </row>
    <row r="76" spans="1:5" ht="12.75">
      <c r="A76" s="30" t="s">
        <v>42</v>
      </c>
      <c r="E76" s="31" t="s">
        <v>37</v>
      </c>
    </row>
    <row r="77" spans="1:5" ht="229.5">
      <c r="A77" t="s">
        <v>43</v>
      </c>
      <c r="E77" s="29" t="s">
        <v>150</v>
      </c>
    </row>
    <row r="78" spans="1:16" ht="12.75">
      <c r="A78" s="19" t="s">
        <v>35</v>
      </c>
      <c s="23" t="s">
        <v>151</v>
      </c>
      <c s="23" t="s">
        <v>152</v>
      </c>
      <c s="19" t="s">
        <v>37</v>
      </c>
      <c s="24" t="s">
        <v>153</v>
      </c>
      <c s="25" t="s">
        <v>95</v>
      </c>
      <c s="26">
        <v>71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76.5">
      <c r="A79" s="28" t="s">
        <v>40</v>
      </c>
      <c r="E79" s="29" t="s">
        <v>154</v>
      </c>
    </row>
    <row r="80" spans="1:5" ht="12.75">
      <c r="A80" s="30" t="s">
        <v>42</v>
      </c>
      <c r="E80" s="31" t="s">
        <v>37</v>
      </c>
    </row>
    <row r="81" spans="1:5" ht="267.75">
      <c r="A81" t="s">
        <v>43</v>
      </c>
      <c r="E81" s="29" t="s">
        <v>155</v>
      </c>
    </row>
    <row r="82" spans="1:16" ht="12.75">
      <c r="A82" s="19" t="s">
        <v>35</v>
      </c>
      <c s="23" t="s">
        <v>156</v>
      </c>
      <c s="23" t="s">
        <v>157</v>
      </c>
      <c s="19" t="s">
        <v>37</v>
      </c>
      <c s="24" t="s">
        <v>158</v>
      </c>
      <c s="25" t="s">
        <v>90</v>
      </c>
      <c s="26">
        <v>3835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25.5">
      <c r="A83" s="28" t="s">
        <v>40</v>
      </c>
      <c r="E83" s="29" t="s">
        <v>159</v>
      </c>
    </row>
    <row r="84" spans="1:5" ht="12.75">
      <c r="A84" s="30" t="s">
        <v>42</v>
      </c>
      <c r="E84" s="31" t="s">
        <v>37</v>
      </c>
    </row>
    <row r="85" spans="1:5" ht="25.5">
      <c r="A85" t="s">
        <v>43</v>
      </c>
      <c r="E85" s="29" t="s">
        <v>160</v>
      </c>
    </row>
    <row r="86" spans="1:16" ht="12.75">
      <c r="A86" s="19" t="s">
        <v>35</v>
      </c>
      <c s="23" t="s">
        <v>161</v>
      </c>
      <c s="23" t="s">
        <v>162</v>
      </c>
      <c s="19" t="s">
        <v>37</v>
      </c>
      <c s="24" t="s">
        <v>163</v>
      </c>
      <c s="25" t="s">
        <v>90</v>
      </c>
      <c s="26">
        <v>800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164</v>
      </c>
    </row>
    <row r="88" spans="1:5" ht="12.75">
      <c r="A88" s="30" t="s">
        <v>42</v>
      </c>
      <c r="E88" s="31" t="s">
        <v>37</v>
      </c>
    </row>
    <row r="89" spans="1:5" ht="12.75">
      <c r="A89" t="s">
        <v>43</v>
      </c>
      <c r="E89" s="29" t="s">
        <v>165</v>
      </c>
    </row>
    <row r="90" spans="1:16" ht="12.75">
      <c r="A90" s="19" t="s">
        <v>35</v>
      </c>
      <c s="23" t="s">
        <v>166</v>
      </c>
      <c s="23" t="s">
        <v>167</v>
      </c>
      <c s="19" t="s">
        <v>37</v>
      </c>
      <c s="24" t="s">
        <v>168</v>
      </c>
      <c s="25" t="s">
        <v>95</v>
      </c>
      <c s="26">
        <v>20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38.25">
      <c r="A91" s="28" t="s">
        <v>40</v>
      </c>
      <c r="E91" s="29" t="s">
        <v>169</v>
      </c>
    </row>
    <row r="92" spans="1:5" ht="12.75">
      <c r="A92" s="30" t="s">
        <v>42</v>
      </c>
      <c r="E92" s="31" t="s">
        <v>37</v>
      </c>
    </row>
    <row r="93" spans="1:5" ht="38.25">
      <c r="A93" t="s">
        <v>43</v>
      </c>
      <c r="E93" s="29" t="s">
        <v>170</v>
      </c>
    </row>
    <row r="94" spans="1:16" ht="12.75">
      <c r="A94" s="19" t="s">
        <v>35</v>
      </c>
      <c s="23" t="s">
        <v>171</v>
      </c>
      <c s="23" t="s">
        <v>172</v>
      </c>
      <c s="19" t="s">
        <v>37</v>
      </c>
      <c s="24" t="s">
        <v>173</v>
      </c>
      <c s="25" t="s">
        <v>90</v>
      </c>
      <c s="26">
        <v>300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40</v>
      </c>
      <c r="E95" s="29" t="s">
        <v>174</v>
      </c>
    </row>
    <row r="96" spans="1:5" ht="12.75">
      <c r="A96" s="30" t="s">
        <v>42</v>
      </c>
      <c r="E96" s="31" t="s">
        <v>37</v>
      </c>
    </row>
    <row r="97" spans="1:5" ht="25.5">
      <c r="A97" t="s">
        <v>43</v>
      </c>
      <c r="E97" s="29" t="s">
        <v>175</v>
      </c>
    </row>
    <row r="98" spans="1:16" ht="12.75">
      <c r="A98" s="19" t="s">
        <v>35</v>
      </c>
      <c s="23" t="s">
        <v>176</v>
      </c>
      <c s="23" t="s">
        <v>177</v>
      </c>
      <c s="19" t="s">
        <v>37</v>
      </c>
      <c s="24" t="s">
        <v>178</v>
      </c>
      <c s="25" t="s">
        <v>90</v>
      </c>
      <c s="26">
        <v>300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25.5">
      <c r="A99" s="28" t="s">
        <v>40</v>
      </c>
      <c r="E99" s="29" t="s">
        <v>174</v>
      </c>
    </row>
    <row r="100" spans="1:5" ht="12.75">
      <c r="A100" s="30" t="s">
        <v>42</v>
      </c>
      <c r="E100" s="31" t="s">
        <v>37</v>
      </c>
    </row>
    <row r="101" spans="1:5" ht="38.25">
      <c r="A101" t="s">
        <v>43</v>
      </c>
      <c r="E101" s="29" t="s">
        <v>179</v>
      </c>
    </row>
    <row r="102" spans="1:18" ht="12.75" customHeight="1">
      <c r="A102" s="5" t="s">
        <v>33</v>
      </c>
      <c s="5"/>
      <c s="35" t="s">
        <v>13</v>
      </c>
      <c s="5"/>
      <c s="21" t="s">
        <v>180</v>
      </c>
      <c s="5"/>
      <c s="5"/>
      <c s="5"/>
      <c s="36">
        <f>0+Q102</f>
      </c>
      <c r="O102">
        <f>0+R102</f>
      </c>
      <c r="Q102">
        <f>0+I103+I107</f>
      </c>
      <c>
        <f>0+O103+O107</f>
      </c>
    </row>
    <row r="103" spans="1:16" ht="12.75">
      <c r="A103" s="19" t="s">
        <v>35</v>
      </c>
      <c s="23" t="s">
        <v>181</v>
      </c>
      <c s="23" t="s">
        <v>182</v>
      </c>
      <c s="19" t="s">
        <v>37</v>
      </c>
      <c s="24" t="s">
        <v>183</v>
      </c>
      <c s="25" t="s">
        <v>95</v>
      </c>
      <c s="26">
        <v>1094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229.5">
      <c r="A104" s="28" t="s">
        <v>40</v>
      </c>
      <c r="E104" s="29" t="s">
        <v>184</v>
      </c>
    </row>
    <row r="105" spans="1:5" ht="12.75">
      <c r="A105" s="30" t="s">
        <v>42</v>
      </c>
      <c r="E105" s="31" t="s">
        <v>37</v>
      </c>
    </row>
    <row r="106" spans="1:5" ht="38.25">
      <c r="A106" t="s">
        <v>43</v>
      </c>
      <c r="E106" s="29" t="s">
        <v>185</v>
      </c>
    </row>
    <row r="107" spans="1:16" ht="12.75">
      <c r="A107" s="19" t="s">
        <v>35</v>
      </c>
      <c s="23" t="s">
        <v>186</v>
      </c>
      <c s="23" t="s">
        <v>187</v>
      </c>
      <c s="19" t="s">
        <v>37</v>
      </c>
      <c s="24" t="s">
        <v>188</v>
      </c>
      <c s="25" t="s">
        <v>90</v>
      </c>
      <c s="26">
        <v>3835</v>
      </c>
      <c s="27">
        <v>0</v>
      </c>
      <c s="27">
        <f>ROUND(ROUND(H107,2)*ROUND(G107,3),2)</f>
      </c>
      <c r="O107">
        <f>(I107*21)/100</f>
      </c>
      <c t="s">
        <v>13</v>
      </c>
    </row>
    <row r="108" spans="1:5" ht="89.25">
      <c r="A108" s="28" t="s">
        <v>40</v>
      </c>
      <c r="E108" s="29" t="s">
        <v>189</v>
      </c>
    </row>
    <row r="109" spans="1:5" ht="12.75">
      <c r="A109" s="30" t="s">
        <v>42</v>
      </c>
      <c r="E109" s="31" t="s">
        <v>37</v>
      </c>
    </row>
    <row r="110" spans="1:5" ht="102">
      <c r="A110" t="s">
        <v>43</v>
      </c>
      <c r="E110" s="29" t="s">
        <v>190</v>
      </c>
    </row>
    <row r="111" spans="1:18" ht="12.75" customHeight="1">
      <c r="A111" s="5" t="s">
        <v>33</v>
      </c>
      <c s="5"/>
      <c s="35" t="s">
        <v>12</v>
      </c>
      <c s="5"/>
      <c s="21" t="s">
        <v>191</v>
      </c>
      <c s="5"/>
      <c s="5"/>
      <c s="5"/>
      <c s="36">
        <f>0+Q111</f>
      </c>
      <c r="O111">
        <f>0+R111</f>
      </c>
      <c r="Q111">
        <f>0+I112</f>
      </c>
      <c>
        <f>0+O112</f>
      </c>
    </row>
    <row r="112" spans="1:16" ht="12.75">
      <c r="A112" s="19" t="s">
        <v>35</v>
      </c>
      <c s="23" t="s">
        <v>192</v>
      </c>
      <c s="23" t="s">
        <v>193</v>
      </c>
      <c s="19" t="s">
        <v>37</v>
      </c>
      <c s="24" t="s">
        <v>194</v>
      </c>
      <c s="25" t="s">
        <v>100</v>
      </c>
      <c s="26">
        <v>21</v>
      </c>
      <c s="27">
        <v>0</v>
      </c>
      <c s="27">
        <f>ROUND(ROUND(H112,2)*ROUND(G112,3),2)</f>
      </c>
      <c r="O112">
        <f>(I112*21)/100</f>
      </c>
      <c t="s">
        <v>13</v>
      </c>
    </row>
    <row r="113" spans="1:5" ht="229.5">
      <c r="A113" s="28" t="s">
        <v>40</v>
      </c>
      <c r="E113" s="29" t="s">
        <v>195</v>
      </c>
    </row>
    <row r="114" spans="1:5" ht="12.75">
      <c r="A114" s="30" t="s">
        <v>42</v>
      </c>
      <c r="E114" s="31" t="s">
        <v>37</v>
      </c>
    </row>
    <row r="115" spans="1:5" ht="293.25">
      <c r="A115" t="s">
        <v>43</v>
      </c>
      <c r="E115" s="29" t="s">
        <v>196</v>
      </c>
    </row>
    <row r="116" spans="1:18" ht="12.75" customHeight="1">
      <c r="A116" s="5" t="s">
        <v>33</v>
      </c>
      <c s="5"/>
      <c s="35" t="s">
        <v>25</v>
      </c>
      <c s="5"/>
      <c s="21" t="s">
        <v>197</v>
      </c>
      <c s="5"/>
      <c s="5"/>
      <c s="5"/>
      <c s="36">
        <f>0+Q116</f>
      </c>
      <c r="O116">
        <f>0+R116</f>
      </c>
      <c r="Q116">
        <f>0+I117+I121+I125+I129+I133+I137+I141+I145</f>
      </c>
      <c>
        <f>0+O117+O121+O125+O129+O133+O137+O141+O145</f>
      </c>
    </row>
    <row r="117" spans="1:16" ht="12.75">
      <c r="A117" s="19" t="s">
        <v>35</v>
      </c>
      <c s="23" t="s">
        <v>198</v>
      </c>
      <c s="23" t="s">
        <v>199</v>
      </c>
      <c s="19" t="s">
        <v>37</v>
      </c>
      <c s="24" t="s">
        <v>200</v>
      </c>
      <c s="25" t="s">
        <v>95</v>
      </c>
      <c s="26">
        <v>28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76.5">
      <c r="A118" s="28" t="s">
        <v>40</v>
      </c>
      <c r="E118" s="29" t="s">
        <v>201</v>
      </c>
    </row>
    <row r="119" spans="1:5" ht="12.75">
      <c r="A119" s="30" t="s">
        <v>42</v>
      </c>
      <c r="E119" s="31" t="s">
        <v>37</v>
      </c>
    </row>
    <row r="120" spans="1:5" ht="51">
      <c r="A120" t="s">
        <v>43</v>
      </c>
      <c r="E120" s="29" t="s">
        <v>202</v>
      </c>
    </row>
    <row r="121" spans="1:16" ht="12.75">
      <c r="A121" s="19" t="s">
        <v>35</v>
      </c>
      <c s="23" t="s">
        <v>203</v>
      </c>
      <c s="23" t="s">
        <v>204</v>
      </c>
      <c s="19" t="s">
        <v>37</v>
      </c>
      <c s="24" t="s">
        <v>205</v>
      </c>
      <c s="25" t="s">
        <v>95</v>
      </c>
      <c s="26">
        <v>730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53">
      <c r="A122" s="28" t="s">
        <v>40</v>
      </c>
      <c r="E122" s="29" t="s">
        <v>206</v>
      </c>
    </row>
    <row r="123" spans="1:5" ht="12.75">
      <c r="A123" s="30" t="s">
        <v>42</v>
      </c>
      <c r="E123" s="31" t="s">
        <v>37</v>
      </c>
    </row>
    <row r="124" spans="1:5" ht="102">
      <c r="A124" t="s">
        <v>43</v>
      </c>
      <c r="E124" s="29" t="s">
        <v>207</v>
      </c>
    </row>
    <row r="125" spans="1:16" ht="12.75">
      <c r="A125" s="19" t="s">
        <v>35</v>
      </c>
      <c s="23" t="s">
        <v>208</v>
      </c>
      <c s="23" t="s">
        <v>209</v>
      </c>
      <c s="19" t="s">
        <v>37</v>
      </c>
      <c s="24" t="s">
        <v>210</v>
      </c>
      <c s="25" t="s">
        <v>90</v>
      </c>
      <c s="26">
        <v>11256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255">
      <c r="A126" s="28" t="s">
        <v>40</v>
      </c>
      <c r="E126" s="29" t="s">
        <v>211</v>
      </c>
    </row>
    <row r="127" spans="1:5" ht="12.75">
      <c r="A127" s="30" t="s">
        <v>42</v>
      </c>
      <c r="E127" s="31" t="s">
        <v>37</v>
      </c>
    </row>
    <row r="128" spans="1:5" ht="76.5">
      <c r="A128" t="s">
        <v>43</v>
      </c>
      <c r="E128" s="29" t="s">
        <v>212</v>
      </c>
    </row>
    <row r="129" spans="1:16" ht="12.75">
      <c r="A129" s="19" t="s">
        <v>35</v>
      </c>
      <c s="23" t="s">
        <v>213</v>
      </c>
      <c s="23" t="s">
        <v>214</v>
      </c>
      <c s="19" t="s">
        <v>37</v>
      </c>
      <c s="24" t="s">
        <v>215</v>
      </c>
      <c s="25" t="s">
        <v>90</v>
      </c>
      <c s="26">
        <v>2058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76.5">
      <c r="A130" s="28" t="s">
        <v>40</v>
      </c>
      <c r="E130" s="29" t="s">
        <v>216</v>
      </c>
    </row>
    <row r="131" spans="1:5" ht="12.75">
      <c r="A131" s="30" t="s">
        <v>42</v>
      </c>
      <c r="E131" s="31" t="s">
        <v>37</v>
      </c>
    </row>
    <row r="132" spans="1:5" ht="102">
      <c r="A132" t="s">
        <v>43</v>
      </c>
      <c r="E132" s="29" t="s">
        <v>207</v>
      </c>
    </row>
    <row r="133" spans="1:16" ht="12.75">
      <c r="A133" s="19" t="s">
        <v>35</v>
      </c>
      <c s="23" t="s">
        <v>217</v>
      </c>
      <c s="23" t="s">
        <v>218</v>
      </c>
      <c s="19" t="s">
        <v>37</v>
      </c>
      <c s="24" t="s">
        <v>219</v>
      </c>
      <c s="25" t="s">
        <v>90</v>
      </c>
      <c s="26">
        <v>12546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38.25">
      <c r="A134" s="28" t="s">
        <v>40</v>
      </c>
      <c r="E134" s="29" t="s">
        <v>220</v>
      </c>
    </row>
    <row r="135" spans="1:5" ht="12.75">
      <c r="A135" s="30" t="s">
        <v>42</v>
      </c>
      <c r="E135" s="31" t="s">
        <v>37</v>
      </c>
    </row>
    <row r="136" spans="1:5" ht="51">
      <c r="A136" t="s">
        <v>43</v>
      </c>
      <c r="E136" s="29" t="s">
        <v>221</v>
      </c>
    </row>
    <row r="137" spans="1:16" ht="12.75">
      <c r="A137" s="19" t="s">
        <v>35</v>
      </c>
      <c s="23" t="s">
        <v>222</v>
      </c>
      <c s="23" t="s">
        <v>223</v>
      </c>
      <c s="19" t="s">
        <v>37</v>
      </c>
      <c s="24" t="s">
        <v>224</v>
      </c>
      <c s="25" t="s">
        <v>90</v>
      </c>
      <c s="26">
        <v>12514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38.25">
      <c r="A138" s="28" t="s">
        <v>40</v>
      </c>
      <c r="E138" s="29" t="s">
        <v>225</v>
      </c>
    </row>
    <row r="139" spans="1:5" ht="12.75">
      <c r="A139" s="30" t="s">
        <v>42</v>
      </c>
      <c r="E139" s="31" t="s">
        <v>37</v>
      </c>
    </row>
    <row r="140" spans="1:5" ht="51">
      <c r="A140" t="s">
        <v>43</v>
      </c>
      <c r="E140" s="29" t="s">
        <v>221</v>
      </c>
    </row>
    <row r="141" spans="1:16" ht="12.75">
      <c r="A141" s="19" t="s">
        <v>35</v>
      </c>
      <c s="23" t="s">
        <v>226</v>
      </c>
      <c s="23" t="s">
        <v>227</v>
      </c>
      <c s="19" t="s">
        <v>37</v>
      </c>
      <c s="24" t="s">
        <v>228</v>
      </c>
      <c s="25" t="s">
        <v>90</v>
      </c>
      <c s="26">
        <v>11918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76.5">
      <c r="A142" s="28" t="s">
        <v>40</v>
      </c>
      <c r="E142" s="29" t="s">
        <v>229</v>
      </c>
    </row>
    <row r="143" spans="1:5" ht="12.75">
      <c r="A143" s="30" t="s">
        <v>42</v>
      </c>
      <c r="E143" s="31" t="s">
        <v>37</v>
      </c>
    </row>
    <row r="144" spans="1:5" ht="140.25">
      <c r="A144" t="s">
        <v>43</v>
      </c>
      <c r="E144" s="29" t="s">
        <v>230</v>
      </c>
    </row>
    <row r="145" spans="1:16" ht="12.75">
      <c r="A145" s="19" t="s">
        <v>35</v>
      </c>
      <c s="23" t="s">
        <v>231</v>
      </c>
      <c s="23" t="s">
        <v>232</v>
      </c>
      <c s="19" t="s">
        <v>37</v>
      </c>
      <c s="24" t="s">
        <v>233</v>
      </c>
      <c s="25" t="s">
        <v>90</v>
      </c>
      <c s="26">
        <v>12546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76.5">
      <c r="A146" s="28" t="s">
        <v>40</v>
      </c>
      <c r="E146" s="29" t="s">
        <v>234</v>
      </c>
    </row>
    <row r="147" spans="1:5" ht="12.75">
      <c r="A147" s="30" t="s">
        <v>42</v>
      </c>
      <c r="E147" s="31" t="s">
        <v>37</v>
      </c>
    </row>
    <row r="148" spans="1:5" ht="140.25">
      <c r="A148" t="s">
        <v>43</v>
      </c>
      <c r="E148" s="29" t="s">
        <v>230</v>
      </c>
    </row>
    <row r="149" spans="1:18" ht="12.75" customHeight="1">
      <c r="A149" s="5" t="s">
        <v>33</v>
      </c>
      <c s="5"/>
      <c s="35" t="s">
        <v>63</v>
      </c>
      <c s="5"/>
      <c s="21" t="s">
        <v>235</v>
      </c>
      <c s="5"/>
      <c s="5"/>
      <c s="5"/>
      <c s="36">
        <f>0+Q149</f>
      </c>
      <c r="O149">
        <f>0+R149</f>
      </c>
      <c r="Q149">
        <f>0+I150+I154</f>
      </c>
      <c>
        <f>0+O150+O154</f>
      </c>
    </row>
    <row r="150" spans="1:16" ht="12.75">
      <c r="A150" s="19" t="s">
        <v>35</v>
      </c>
      <c s="23" t="s">
        <v>236</v>
      </c>
      <c s="23" t="s">
        <v>237</v>
      </c>
      <c s="19" t="s">
        <v>37</v>
      </c>
      <c s="24" t="s">
        <v>238</v>
      </c>
      <c s="25" t="s">
        <v>39</v>
      </c>
      <c s="26">
        <v>1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51">
      <c r="A151" s="28" t="s">
        <v>40</v>
      </c>
      <c r="E151" s="29" t="s">
        <v>239</v>
      </c>
    </row>
    <row r="152" spans="1:5" ht="12.75">
      <c r="A152" s="30" t="s">
        <v>42</v>
      </c>
      <c r="E152" s="31" t="s">
        <v>37</v>
      </c>
    </row>
    <row r="153" spans="1:5" ht="51">
      <c r="A153" t="s">
        <v>43</v>
      </c>
      <c r="E153" s="29" t="s">
        <v>240</v>
      </c>
    </row>
    <row r="154" spans="1:16" ht="12.75">
      <c r="A154" s="19" t="s">
        <v>35</v>
      </c>
      <c s="23" t="s">
        <v>241</v>
      </c>
      <c s="23" t="s">
        <v>242</v>
      </c>
      <c s="19" t="s">
        <v>37</v>
      </c>
      <c s="24" t="s">
        <v>243</v>
      </c>
      <c s="25" t="s">
        <v>90</v>
      </c>
      <c s="26">
        <v>60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63.75">
      <c r="A155" s="28" t="s">
        <v>40</v>
      </c>
      <c r="E155" s="29" t="s">
        <v>244</v>
      </c>
    </row>
    <row r="156" spans="1:5" ht="12.75">
      <c r="A156" s="30" t="s">
        <v>42</v>
      </c>
      <c r="E156" s="31" t="s">
        <v>37</v>
      </c>
    </row>
    <row r="157" spans="1:5" ht="51">
      <c r="A157" t="s">
        <v>43</v>
      </c>
      <c r="E157" s="29" t="s">
        <v>245</v>
      </c>
    </row>
    <row r="158" spans="1:18" ht="12.75" customHeight="1">
      <c r="A158" s="5" t="s">
        <v>33</v>
      </c>
      <c s="5"/>
      <c s="35" t="s">
        <v>69</v>
      </c>
      <c s="5"/>
      <c s="21" t="s">
        <v>246</v>
      </c>
      <c s="5"/>
      <c s="5"/>
      <c s="5"/>
      <c s="36">
        <f>0+Q158</f>
      </c>
      <c r="O158">
        <f>0+R158</f>
      </c>
      <c r="Q158">
        <f>0+I159+I163+I167+I171+I175+I179</f>
      </c>
      <c>
        <f>0+O159+O163+O167+O171+O175+O179</f>
      </c>
    </row>
    <row r="159" spans="1:16" ht="12.75">
      <c r="A159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66</v>
      </c>
      <c s="26">
        <v>1</v>
      </c>
      <c s="27">
        <v>0</v>
      </c>
      <c s="27">
        <f>ROUND(ROUND(H159,2)*ROUND(G159,3),2)</f>
      </c>
      <c r="O159">
        <f>(I159*21)/100</f>
      </c>
      <c t="s">
        <v>13</v>
      </c>
    </row>
    <row r="160" spans="1:5" ht="25.5">
      <c r="A160" s="28" t="s">
        <v>40</v>
      </c>
      <c r="E160" s="29" t="s">
        <v>250</v>
      </c>
    </row>
    <row r="161" spans="1:5" ht="12.75">
      <c r="A161" s="30" t="s">
        <v>42</v>
      </c>
      <c r="E161" s="31" t="s">
        <v>37</v>
      </c>
    </row>
    <row r="162" spans="1:5" ht="89.25">
      <c r="A162" t="s">
        <v>43</v>
      </c>
      <c r="E162" s="29" t="s">
        <v>251</v>
      </c>
    </row>
    <row r="163" spans="1:16" ht="12.75">
      <c r="A163" s="19" t="s">
        <v>35</v>
      </c>
      <c s="23" t="s">
        <v>252</v>
      </c>
      <c s="23" t="s">
        <v>253</v>
      </c>
      <c s="19" t="s">
        <v>37</v>
      </c>
      <c s="24" t="s">
        <v>254</v>
      </c>
      <c s="25" t="s">
        <v>66</v>
      </c>
      <c s="26">
        <v>1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25.5">
      <c r="A164" s="28" t="s">
        <v>40</v>
      </c>
      <c r="E164" s="29" t="s">
        <v>255</v>
      </c>
    </row>
    <row r="165" spans="1:5" ht="12.75">
      <c r="A165" s="30" t="s">
        <v>42</v>
      </c>
      <c r="E165" s="31" t="s">
        <v>37</v>
      </c>
    </row>
    <row r="166" spans="1:5" ht="12.75">
      <c r="A166" t="s">
        <v>43</v>
      </c>
      <c r="E166" s="29" t="s">
        <v>256</v>
      </c>
    </row>
    <row r="167" spans="1:16" ht="12.75">
      <c r="A167" s="19" t="s">
        <v>35</v>
      </c>
      <c s="23" t="s">
        <v>257</v>
      </c>
      <c s="23" t="s">
        <v>258</v>
      </c>
      <c s="19" t="s">
        <v>37</v>
      </c>
      <c s="24" t="s">
        <v>259</v>
      </c>
      <c s="25" t="s">
        <v>66</v>
      </c>
      <c s="26">
        <v>3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260</v>
      </c>
    </row>
    <row r="169" spans="1:5" ht="12.75">
      <c r="A169" s="30" t="s">
        <v>42</v>
      </c>
      <c r="E169" s="31" t="s">
        <v>37</v>
      </c>
    </row>
    <row r="170" spans="1:5" ht="25.5">
      <c r="A170" t="s">
        <v>43</v>
      </c>
      <c r="E170" s="29" t="s">
        <v>261</v>
      </c>
    </row>
    <row r="171" spans="1:16" ht="12.75">
      <c r="A171" s="19" t="s">
        <v>35</v>
      </c>
      <c s="23" t="s">
        <v>262</v>
      </c>
      <c s="23" t="s">
        <v>263</v>
      </c>
      <c s="19" t="s">
        <v>37</v>
      </c>
      <c s="24" t="s">
        <v>264</v>
      </c>
      <c s="25" t="s">
        <v>66</v>
      </c>
      <c s="26">
        <v>1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265</v>
      </c>
    </row>
    <row r="173" spans="1:5" ht="12.75">
      <c r="A173" s="30" t="s">
        <v>42</v>
      </c>
      <c r="E173" s="31" t="s">
        <v>37</v>
      </c>
    </row>
    <row r="174" spans="1:5" ht="25.5">
      <c r="A174" t="s">
        <v>43</v>
      </c>
      <c r="E174" s="29" t="s">
        <v>261</v>
      </c>
    </row>
    <row r="175" spans="1:16" ht="12.75">
      <c r="A175" s="19" t="s">
        <v>35</v>
      </c>
      <c s="23" t="s">
        <v>266</v>
      </c>
      <c s="23" t="s">
        <v>267</v>
      </c>
      <c s="19" t="s">
        <v>37</v>
      </c>
      <c s="24" t="s">
        <v>268</v>
      </c>
      <c s="25" t="s">
        <v>66</v>
      </c>
      <c s="26">
        <v>3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25.5">
      <c r="A176" s="28" t="s">
        <v>40</v>
      </c>
      <c r="E176" s="29" t="s">
        <v>269</v>
      </c>
    </row>
    <row r="177" spans="1:5" ht="12.75">
      <c r="A177" s="30" t="s">
        <v>42</v>
      </c>
      <c r="E177" s="31" t="s">
        <v>37</v>
      </c>
    </row>
    <row r="178" spans="1:5" ht="25.5">
      <c r="A178" t="s">
        <v>43</v>
      </c>
      <c r="E178" s="29" t="s">
        <v>261</v>
      </c>
    </row>
    <row r="179" spans="1:16" ht="12.75">
      <c r="A179" s="19" t="s">
        <v>35</v>
      </c>
      <c s="23" t="s">
        <v>270</v>
      </c>
      <c s="23" t="s">
        <v>271</v>
      </c>
      <c s="19" t="s">
        <v>37</v>
      </c>
      <c s="24" t="s">
        <v>272</v>
      </c>
      <c s="25" t="s">
        <v>95</v>
      </c>
      <c s="26">
        <v>28.5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76.5">
      <c r="A180" s="28" t="s">
        <v>40</v>
      </c>
      <c r="E180" s="29" t="s">
        <v>273</v>
      </c>
    </row>
    <row r="181" spans="1:5" ht="12.75">
      <c r="A181" s="30" t="s">
        <v>42</v>
      </c>
      <c r="E181" s="31" t="s">
        <v>37</v>
      </c>
    </row>
    <row r="182" spans="1:5" ht="369.75">
      <c r="A182" t="s">
        <v>43</v>
      </c>
      <c r="E182" s="29" t="s">
        <v>274</v>
      </c>
    </row>
    <row r="183" spans="1:18" ht="12.75" customHeight="1">
      <c r="A183" s="5" t="s">
        <v>33</v>
      </c>
      <c s="5"/>
      <c s="35" t="s">
        <v>30</v>
      </c>
      <c s="5"/>
      <c s="21" t="s">
        <v>275</v>
      </c>
      <c s="5"/>
      <c s="5"/>
      <c s="5"/>
      <c s="36">
        <f>0+Q183</f>
      </c>
      <c r="O183">
        <f>0+R183</f>
      </c>
      <c r="Q183">
        <f>0+I184+I188+I192+I196+I200+I204+I208+I212+I216+I220+I224+I228+I232+I236+I240</f>
      </c>
      <c>
        <f>0+O184+O188+O192+O196+O200+O204+O208+O212+O216+O220+O224+O228+O232+O236+O240</f>
      </c>
    </row>
    <row r="184" spans="1:16" ht="12.75">
      <c r="A184" s="19" t="s">
        <v>35</v>
      </c>
      <c s="23" t="s">
        <v>276</v>
      </c>
      <c s="23" t="s">
        <v>277</v>
      </c>
      <c s="19" t="s">
        <v>37</v>
      </c>
      <c s="24" t="s">
        <v>278</v>
      </c>
      <c s="25" t="s">
        <v>66</v>
      </c>
      <c s="26">
        <v>94</v>
      </c>
      <c s="27">
        <v>0</v>
      </c>
      <c s="27">
        <f>ROUND(ROUND(H184,2)*ROUND(G184,3),2)</f>
      </c>
      <c r="O184">
        <f>(I184*21)/100</f>
      </c>
      <c t="s">
        <v>13</v>
      </c>
    </row>
    <row r="185" spans="1:5" ht="63.75">
      <c r="A185" s="28" t="s">
        <v>40</v>
      </c>
      <c r="E185" s="29" t="s">
        <v>279</v>
      </c>
    </row>
    <row r="186" spans="1:5" ht="12.75">
      <c r="A186" s="30" t="s">
        <v>42</v>
      </c>
      <c r="E186" s="31" t="s">
        <v>37</v>
      </c>
    </row>
    <row r="187" spans="1:5" ht="51">
      <c r="A187" t="s">
        <v>43</v>
      </c>
      <c r="E187" s="29" t="s">
        <v>280</v>
      </c>
    </row>
    <row r="188" spans="1:16" ht="25.5">
      <c r="A188" s="19" t="s">
        <v>35</v>
      </c>
      <c s="23" t="s">
        <v>281</v>
      </c>
      <c s="23" t="s">
        <v>282</v>
      </c>
      <c s="19" t="s">
        <v>37</v>
      </c>
      <c s="24" t="s">
        <v>283</v>
      </c>
      <c s="25" t="s">
        <v>66</v>
      </c>
      <c s="26">
        <v>13</v>
      </c>
      <c s="27">
        <v>0</v>
      </c>
      <c s="27">
        <f>ROUND(ROUND(H188,2)*ROUND(G188,3),2)</f>
      </c>
      <c r="O188">
        <f>(I188*21)/100</f>
      </c>
      <c t="s">
        <v>13</v>
      </c>
    </row>
    <row r="189" spans="1:5" ht="140.25">
      <c r="A189" s="28" t="s">
        <v>40</v>
      </c>
      <c r="E189" s="29" t="s">
        <v>284</v>
      </c>
    </row>
    <row r="190" spans="1:5" ht="12.75">
      <c r="A190" s="30" t="s">
        <v>42</v>
      </c>
      <c r="E190" s="31" t="s">
        <v>37</v>
      </c>
    </row>
    <row r="191" spans="1:5" ht="25.5">
      <c r="A191" t="s">
        <v>43</v>
      </c>
      <c r="E191" s="29" t="s">
        <v>285</v>
      </c>
    </row>
    <row r="192" spans="1:16" ht="12.75">
      <c r="A192" s="19" t="s">
        <v>35</v>
      </c>
      <c s="23" t="s">
        <v>286</v>
      </c>
      <c s="23" t="s">
        <v>287</v>
      </c>
      <c s="19" t="s">
        <v>37</v>
      </c>
      <c s="24" t="s">
        <v>288</v>
      </c>
      <c s="25" t="s">
        <v>66</v>
      </c>
      <c s="26">
        <v>15</v>
      </c>
      <c s="27">
        <v>0</v>
      </c>
      <c s="27">
        <f>ROUND(ROUND(H192,2)*ROUND(G192,3),2)</f>
      </c>
      <c r="O192">
        <f>(I192*21)/100</f>
      </c>
      <c t="s">
        <v>13</v>
      </c>
    </row>
    <row r="193" spans="1:5" ht="38.25">
      <c r="A193" s="28" t="s">
        <v>40</v>
      </c>
      <c r="E193" s="29" t="s">
        <v>289</v>
      </c>
    </row>
    <row r="194" spans="1:5" ht="12.75">
      <c r="A194" s="30" t="s">
        <v>42</v>
      </c>
      <c r="E194" s="31" t="s">
        <v>37</v>
      </c>
    </row>
    <row r="195" spans="1:5" ht="25.5">
      <c r="A195" t="s">
        <v>43</v>
      </c>
      <c r="E195" s="29" t="s">
        <v>290</v>
      </c>
    </row>
    <row r="196" spans="1:16" ht="25.5">
      <c r="A196" s="19" t="s">
        <v>35</v>
      </c>
      <c s="23" t="s">
        <v>291</v>
      </c>
      <c s="23" t="s">
        <v>292</v>
      </c>
      <c s="19" t="s">
        <v>37</v>
      </c>
      <c s="24" t="s">
        <v>293</v>
      </c>
      <c s="25" t="s">
        <v>66</v>
      </c>
      <c s="26">
        <v>9</v>
      </c>
      <c s="27">
        <v>0</v>
      </c>
      <c s="27">
        <f>ROUND(ROUND(H196,2)*ROUND(G196,3),2)</f>
      </c>
      <c r="O196">
        <f>(I196*21)/100</f>
      </c>
      <c t="s">
        <v>13</v>
      </c>
    </row>
    <row r="197" spans="1:5" ht="25.5">
      <c r="A197" s="28" t="s">
        <v>40</v>
      </c>
      <c r="E197" s="29" t="s">
        <v>294</v>
      </c>
    </row>
    <row r="198" spans="1:5" ht="12.75">
      <c r="A198" s="30" t="s">
        <v>42</v>
      </c>
      <c r="E198" s="31" t="s">
        <v>37</v>
      </c>
    </row>
    <row r="199" spans="1:5" ht="25.5">
      <c r="A199" t="s">
        <v>43</v>
      </c>
      <c r="E199" s="29" t="s">
        <v>295</v>
      </c>
    </row>
    <row r="200" spans="1:16" ht="12.75">
      <c r="A200" s="19" t="s">
        <v>35</v>
      </c>
      <c s="23" t="s">
        <v>296</v>
      </c>
      <c s="23" t="s">
        <v>297</v>
      </c>
      <c s="19" t="s">
        <v>37</v>
      </c>
      <c s="24" t="s">
        <v>298</v>
      </c>
      <c s="25" t="s">
        <v>66</v>
      </c>
      <c s="26">
        <v>9</v>
      </c>
      <c s="27">
        <v>0</v>
      </c>
      <c s="27">
        <f>ROUND(ROUND(H200,2)*ROUND(G200,3),2)</f>
      </c>
      <c r="O200">
        <f>(I200*21)/100</f>
      </c>
      <c t="s">
        <v>13</v>
      </c>
    </row>
    <row r="201" spans="1:5" ht="38.25">
      <c r="A201" s="28" t="s">
        <v>40</v>
      </c>
      <c r="E201" s="29" t="s">
        <v>299</v>
      </c>
    </row>
    <row r="202" spans="1:5" ht="12.75">
      <c r="A202" s="30" t="s">
        <v>42</v>
      </c>
      <c r="E202" s="31" t="s">
        <v>37</v>
      </c>
    </row>
    <row r="203" spans="1:5" ht="25.5">
      <c r="A203" t="s">
        <v>43</v>
      </c>
      <c r="E203" s="29" t="s">
        <v>290</v>
      </c>
    </row>
    <row r="204" spans="1:16" ht="25.5">
      <c r="A204" s="19" t="s">
        <v>35</v>
      </c>
      <c s="23" t="s">
        <v>300</v>
      </c>
      <c s="23" t="s">
        <v>301</v>
      </c>
      <c s="19" t="s">
        <v>37</v>
      </c>
      <c s="24" t="s">
        <v>302</v>
      </c>
      <c s="25" t="s">
        <v>90</v>
      </c>
      <c s="26">
        <v>538</v>
      </c>
      <c s="27">
        <v>0</v>
      </c>
      <c s="27">
        <f>ROUND(ROUND(H204,2)*ROUND(G204,3),2)</f>
      </c>
      <c r="O204">
        <f>(I204*21)/100</f>
      </c>
      <c t="s">
        <v>13</v>
      </c>
    </row>
    <row r="205" spans="1:5" ht="76.5">
      <c r="A205" s="28" t="s">
        <v>40</v>
      </c>
      <c r="E205" s="29" t="s">
        <v>303</v>
      </c>
    </row>
    <row r="206" spans="1:5" ht="12.75">
      <c r="A206" s="30" t="s">
        <v>42</v>
      </c>
      <c r="E206" s="31" t="s">
        <v>37</v>
      </c>
    </row>
    <row r="207" spans="1:5" ht="38.25">
      <c r="A207" t="s">
        <v>43</v>
      </c>
      <c r="E207" s="29" t="s">
        <v>304</v>
      </c>
    </row>
    <row r="208" spans="1:16" ht="25.5">
      <c r="A208" s="19" t="s">
        <v>35</v>
      </c>
      <c s="23" t="s">
        <v>305</v>
      </c>
      <c s="23" t="s">
        <v>306</v>
      </c>
      <c s="19" t="s">
        <v>37</v>
      </c>
      <c s="24" t="s">
        <v>307</v>
      </c>
      <c s="25" t="s">
        <v>90</v>
      </c>
      <c s="26">
        <v>538</v>
      </c>
      <c s="27">
        <v>0</v>
      </c>
      <c s="27">
        <f>ROUND(ROUND(H208,2)*ROUND(G208,3),2)</f>
      </c>
      <c r="O208">
        <f>(I208*21)/100</f>
      </c>
      <c t="s">
        <v>13</v>
      </c>
    </row>
    <row r="209" spans="1:5" ht="12.75">
      <c r="A209" s="28" t="s">
        <v>40</v>
      </c>
      <c r="E209" s="29" t="s">
        <v>308</v>
      </c>
    </row>
    <row r="210" spans="1:5" ht="12.75">
      <c r="A210" s="30" t="s">
        <v>42</v>
      </c>
      <c r="E210" s="31" t="s">
        <v>37</v>
      </c>
    </row>
    <row r="211" spans="1:5" ht="38.25">
      <c r="A211" t="s">
        <v>43</v>
      </c>
      <c r="E211" s="29" t="s">
        <v>304</v>
      </c>
    </row>
    <row r="212" spans="1:16" ht="12.75">
      <c r="A212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100</v>
      </c>
      <c s="26">
        <v>20</v>
      </c>
      <c s="27">
        <v>0</v>
      </c>
      <c s="27">
        <f>ROUND(ROUND(H212,2)*ROUND(G212,3),2)</f>
      </c>
      <c r="O212">
        <f>(I212*21)/100</f>
      </c>
      <c t="s">
        <v>13</v>
      </c>
    </row>
    <row r="213" spans="1:5" ht="51">
      <c r="A213" s="28" t="s">
        <v>40</v>
      </c>
      <c r="E213" s="29" t="s">
        <v>312</v>
      </c>
    </row>
    <row r="214" spans="1:5" ht="12.75">
      <c r="A214" s="30" t="s">
        <v>42</v>
      </c>
      <c r="E214" s="31" t="s">
        <v>37</v>
      </c>
    </row>
    <row r="215" spans="1:5" ht="51">
      <c r="A215" t="s">
        <v>43</v>
      </c>
      <c r="E215" s="29" t="s">
        <v>313</v>
      </c>
    </row>
    <row r="216" spans="1:16" ht="12.75">
      <c r="A216" s="19" t="s">
        <v>35</v>
      </c>
      <c s="23" t="s">
        <v>314</v>
      </c>
      <c s="23" t="s">
        <v>315</v>
      </c>
      <c s="19" t="s">
        <v>37</v>
      </c>
      <c s="24" t="s">
        <v>316</v>
      </c>
      <c s="25" t="s">
        <v>100</v>
      </c>
      <c s="26">
        <v>200</v>
      </c>
      <c s="27">
        <v>0</v>
      </c>
      <c s="27">
        <f>ROUND(ROUND(H216,2)*ROUND(G216,3),2)</f>
      </c>
      <c r="O216">
        <f>(I216*21)/100</f>
      </c>
      <c t="s">
        <v>13</v>
      </c>
    </row>
    <row r="217" spans="1:5" ht="89.25">
      <c r="A217" s="28" t="s">
        <v>40</v>
      </c>
      <c r="E217" s="29" t="s">
        <v>317</v>
      </c>
    </row>
    <row r="218" spans="1:5" ht="12.75">
      <c r="A218" s="30" t="s">
        <v>42</v>
      </c>
      <c r="E218" s="31" t="s">
        <v>37</v>
      </c>
    </row>
    <row r="219" spans="1:5" ht="63.75">
      <c r="A219" t="s">
        <v>43</v>
      </c>
      <c r="E219" s="29" t="s">
        <v>318</v>
      </c>
    </row>
    <row r="220" spans="1:16" ht="12.75">
      <c r="A220" s="19" t="s">
        <v>35</v>
      </c>
      <c s="23" t="s">
        <v>319</v>
      </c>
      <c s="23" t="s">
        <v>320</v>
      </c>
      <c s="19" t="s">
        <v>37</v>
      </c>
      <c s="24" t="s">
        <v>321</v>
      </c>
      <c s="25" t="s">
        <v>95</v>
      </c>
      <c s="26">
        <v>20</v>
      </c>
      <c s="27">
        <v>0</v>
      </c>
      <c s="27">
        <f>ROUND(ROUND(H220,2)*ROUND(G220,3),2)</f>
      </c>
      <c r="O220">
        <f>(I220*21)/100</f>
      </c>
      <c t="s">
        <v>13</v>
      </c>
    </row>
    <row r="221" spans="1:5" ht="178.5">
      <c r="A221" s="28" t="s">
        <v>40</v>
      </c>
      <c r="E221" s="29" t="s">
        <v>322</v>
      </c>
    </row>
    <row r="222" spans="1:5" ht="12.75">
      <c r="A222" s="30" t="s">
        <v>42</v>
      </c>
      <c r="E222" s="31" t="s">
        <v>37</v>
      </c>
    </row>
    <row r="223" spans="1:5" ht="38.25">
      <c r="A223" t="s">
        <v>43</v>
      </c>
      <c r="E223" s="29" t="s">
        <v>323</v>
      </c>
    </row>
    <row r="224" spans="1:16" ht="12.75">
      <c r="A224" s="19" t="s">
        <v>35</v>
      </c>
      <c s="23" t="s">
        <v>324</v>
      </c>
      <c s="23" t="s">
        <v>325</v>
      </c>
      <c s="19" t="s">
        <v>37</v>
      </c>
      <c s="24" t="s">
        <v>326</v>
      </c>
      <c s="25" t="s">
        <v>100</v>
      </c>
      <c s="26">
        <v>40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12.75">
      <c r="A225" s="28" t="s">
        <v>40</v>
      </c>
      <c r="E225" s="29" t="s">
        <v>327</v>
      </c>
    </row>
    <row r="226" spans="1:5" ht="12.75">
      <c r="A226" s="30" t="s">
        <v>42</v>
      </c>
      <c r="E226" s="31" t="s">
        <v>37</v>
      </c>
    </row>
    <row r="227" spans="1:5" ht="25.5">
      <c r="A227" t="s">
        <v>43</v>
      </c>
      <c r="E227" s="29" t="s">
        <v>328</v>
      </c>
    </row>
    <row r="228" spans="1:16" ht="12.75">
      <c r="A228" s="19" t="s">
        <v>35</v>
      </c>
      <c s="23" t="s">
        <v>329</v>
      </c>
      <c s="23" t="s">
        <v>330</v>
      </c>
      <c s="19" t="s">
        <v>37</v>
      </c>
      <c s="24" t="s">
        <v>331</v>
      </c>
      <c s="25" t="s">
        <v>100</v>
      </c>
      <c s="26">
        <v>70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63.75">
      <c r="A229" s="28" t="s">
        <v>40</v>
      </c>
      <c r="E229" s="29" t="s">
        <v>332</v>
      </c>
    </row>
    <row r="230" spans="1:5" ht="12.75">
      <c r="A230" s="30" t="s">
        <v>42</v>
      </c>
      <c r="E230" s="31" t="s">
        <v>37</v>
      </c>
    </row>
    <row r="231" spans="1:5" ht="38.25">
      <c r="A231" t="s">
        <v>43</v>
      </c>
      <c r="E231" s="29" t="s">
        <v>333</v>
      </c>
    </row>
    <row r="232" spans="1:16" ht="12.75">
      <c r="A232" s="19" t="s">
        <v>35</v>
      </c>
      <c s="23" t="s">
        <v>334</v>
      </c>
      <c s="23" t="s">
        <v>335</v>
      </c>
      <c s="19" t="s">
        <v>37</v>
      </c>
      <c s="24" t="s">
        <v>336</v>
      </c>
      <c s="25" t="s">
        <v>100</v>
      </c>
      <c s="26">
        <v>5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63.75">
      <c r="A233" s="28" t="s">
        <v>40</v>
      </c>
      <c r="E233" s="29" t="s">
        <v>337</v>
      </c>
    </row>
    <row r="234" spans="1:5" ht="12.75">
      <c r="A234" s="30" t="s">
        <v>42</v>
      </c>
      <c r="E234" s="31" t="s">
        <v>37</v>
      </c>
    </row>
    <row r="235" spans="1:5" ht="89.25">
      <c r="A235" t="s">
        <v>43</v>
      </c>
      <c r="E235" s="29" t="s">
        <v>338</v>
      </c>
    </row>
    <row r="236" spans="1:16" ht="12.75">
      <c r="A236" s="19" t="s">
        <v>35</v>
      </c>
      <c s="23" t="s">
        <v>339</v>
      </c>
      <c s="23" t="s">
        <v>340</v>
      </c>
      <c s="19" t="s">
        <v>37</v>
      </c>
      <c s="24" t="s">
        <v>341</v>
      </c>
      <c s="25" t="s">
        <v>95</v>
      </c>
      <c s="26">
        <v>5</v>
      </c>
      <c s="27">
        <v>0</v>
      </c>
      <c s="27">
        <f>ROUND(ROUND(H236,2)*ROUND(G236,3),2)</f>
      </c>
      <c r="O236">
        <f>(I236*21)/100</f>
      </c>
      <c t="s">
        <v>13</v>
      </c>
    </row>
    <row r="237" spans="1:5" ht="76.5">
      <c r="A237" s="28" t="s">
        <v>40</v>
      </c>
      <c r="E237" s="29" t="s">
        <v>342</v>
      </c>
    </row>
    <row r="238" spans="1:5" ht="12.75">
      <c r="A238" s="30" t="s">
        <v>42</v>
      </c>
      <c r="E238" s="31" t="s">
        <v>37</v>
      </c>
    </row>
    <row r="239" spans="1:5" ht="395.25">
      <c r="A239" t="s">
        <v>43</v>
      </c>
      <c r="E239" s="29" t="s">
        <v>343</v>
      </c>
    </row>
    <row r="240" spans="1:16" ht="12.75">
      <c r="A240" s="19" t="s">
        <v>35</v>
      </c>
      <c s="23" t="s">
        <v>344</v>
      </c>
      <c s="23" t="s">
        <v>345</v>
      </c>
      <c s="19" t="s">
        <v>37</v>
      </c>
      <c s="24" t="s">
        <v>346</v>
      </c>
      <c s="25" t="s">
        <v>100</v>
      </c>
      <c s="26">
        <v>160</v>
      </c>
      <c s="27">
        <v>0</v>
      </c>
      <c s="27">
        <f>ROUND(ROUND(H240,2)*ROUND(G240,3),2)</f>
      </c>
      <c r="O240">
        <f>(I240*21)/100</f>
      </c>
      <c t="s">
        <v>13</v>
      </c>
    </row>
    <row r="241" spans="1:5" ht="127.5">
      <c r="A241" s="28" t="s">
        <v>40</v>
      </c>
      <c r="E241" s="29" t="s">
        <v>347</v>
      </c>
    </row>
    <row r="242" spans="1:5" ht="12.75">
      <c r="A242" s="30" t="s">
        <v>42</v>
      </c>
      <c r="E242" s="31" t="s">
        <v>37</v>
      </c>
    </row>
    <row r="243" spans="1:5" ht="114.75">
      <c r="A243" t="s">
        <v>43</v>
      </c>
      <c r="E243" s="29" t="s">
        <v>348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349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349</v>
      </c>
      <c s="5"/>
      <c s="14" t="s">
        <v>350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30</v>
      </c>
      <c s="15"/>
      <c s="21" t="s">
        <v>275</v>
      </c>
      <c s="15"/>
      <c s="15"/>
      <c s="15"/>
      <c s="22">
        <f>0+Q8</f>
      </c>
      <c r="O8">
        <f>0+R8</f>
      </c>
      <c r="Q8">
        <f>0+I9+I13+I17+I21+I25+I29+I33+I37+I41+I45+I49+I53+I57+I61+I65+I69+I73+I77+I81+I85+I89+I93+I97+I101+I105+I109+I113+I117</f>
      </c>
      <c>
        <f>0+O9+O13+O17+O21+O25+O29+O33+O37+O41+O45+O49+O53+O57+O61+O65+O69+O73+O77+O81+O85+O89+O93+O97+O101+O105+O109+O113+O117</f>
      </c>
    </row>
    <row r="9" spans="1:16" ht="12.75">
      <c r="A9" s="19" t="s">
        <v>35</v>
      </c>
      <c s="23" t="s">
        <v>19</v>
      </c>
      <c s="23" t="s">
        <v>351</v>
      </c>
      <c s="19" t="s">
        <v>37</v>
      </c>
      <c s="24" t="s">
        <v>352</v>
      </c>
      <c s="25" t="s">
        <v>66</v>
      </c>
      <c s="26">
        <v>5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353</v>
      </c>
    </row>
    <row r="11" spans="1:5" ht="12.75">
      <c r="A11" s="30" t="s">
        <v>42</v>
      </c>
      <c r="E11" s="31" t="s">
        <v>37</v>
      </c>
    </row>
    <row r="12" spans="1:5" ht="38.25">
      <c r="A12" t="s">
        <v>43</v>
      </c>
      <c r="E12" s="29" t="s">
        <v>354</v>
      </c>
    </row>
    <row r="13" spans="1:16" ht="25.5">
      <c r="A13" s="19" t="s">
        <v>35</v>
      </c>
      <c s="23" t="s">
        <v>13</v>
      </c>
      <c s="23" t="s">
        <v>355</v>
      </c>
      <c s="19" t="s">
        <v>37</v>
      </c>
      <c s="24" t="s">
        <v>356</v>
      </c>
      <c s="25" t="s">
        <v>66</v>
      </c>
      <c s="26">
        <v>39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91.25">
      <c r="A14" s="28" t="s">
        <v>40</v>
      </c>
      <c r="E14" s="29" t="s">
        <v>357</v>
      </c>
    </row>
    <row r="15" spans="1:5" ht="12.75">
      <c r="A15" s="30" t="s">
        <v>42</v>
      </c>
      <c r="E15" s="31" t="s">
        <v>37</v>
      </c>
    </row>
    <row r="16" spans="1:5" ht="63.75">
      <c r="A16" t="s">
        <v>43</v>
      </c>
      <c r="E16" s="29" t="s">
        <v>358</v>
      </c>
    </row>
    <row r="17" spans="1:16" ht="12.75">
      <c r="A17" s="19" t="s">
        <v>35</v>
      </c>
      <c s="23" t="s">
        <v>12</v>
      </c>
      <c s="23" t="s">
        <v>287</v>
      </c>
      <c s="19" t="s">
        <v>37</v>
      </c>
      <c s="24" t="s">
        <v>288</v>
      </c>
      <c s="25" t="s">
        <v>66</v>
      </c>
      <c s="26">
        <v>39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37</v>
      </c>
    </row>
    <row r="19" spans="1:5" ht="12.75">
      <c r="A19" s="30" t="s">
        <v>42</v>
      </c>
      <c r="E19" s="31" t="s">
        <v>37</v>
      </c>
    </row>
    <row r="20" spans="1:5" ht="25.5">
      <c r="A20" t="s">
        <v>43</v>
      </c>
      <c r="E20" s="29" t="s">
        <v>290</v>
      </c>
    </row>
    <row r="21" spans="1:16" ht="12.75">
      <c r="A21" s="19" t="s">
        <v>35</v>
      </c>
      <c s="23" t="s">
        <v>23</v>
      </c>
      <c s="23" t="s">
        <v>359</v>
      </c>
      <c s="19" t="s">
        <v>360</v>
      </c>
      <c s="24" t="s">
        <v>361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362</v>
      </c>
    </row>
    <row r="23" spans="1:5" ht="12.75">
      <c r="A23" s="30" t="s">
        <v>42</v>
      </c>
      <c r="E23" s="31" t="s">
        <v>37</v>
      </c>
    </row>
    <row r="24" spans="1:5" ht="25.5">
      <c r="A24" t="s">
        <v>43</v>
      </c>
      <c r="E24" s="29" t="s">
        <v>363</v>
      </c>
    </row>
    <row r="25" spans="1:16" ht="25.5">
      <c r="A25" s="19" t="s">
        <v>35</v>
      </c>
      <c s="23" t="s">
        <v>25</v>
      </c>
      <c s="23" t="s">
        <v>364</v>
      </c>
      <c s="19" t="s">
        <v>37</v>
      </c>
      <c s="24" t="s">
        <v>365</v>
      </c>
      <c s="25" t="s">
        <v>66</v>
      </c>
      <c s="26">
        <v>13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40</v>
      </c>
      <c r="E26" s="29" t="s">
        <v>366</v>
      </c>
    </row>
    <row r="27" spans="1:5" ht="12.75">
      <c r="A27" s="30" t="s">
        <v>42</v>
      </c>
      <c r="E27" s="31" t="s">
        <v>37</v>
      </c>
    </row>
    <row r="28" spans="1:5" ht="63.75">
      <c r="A28" t="s">
        <v>43</v>
      </c>
      <c r="E28" s="29" t="s">
        <v>358</v>
      </c>
    </row>
    <row r="29" spans="1:16" ht="12.75">
      <c r="A29" s="19" t="s">
        <v>35</v>
      </c>
      <c s="23" t="s">
        <v>27</v>
      </c>
      <c s="23" t="s">
        <v>367</v>
      </c>
      <c s="19" t="s">
        <v>37</v>
      </c>
      <c s="24" t="s">
        <v>368</v>
      </c>
      <c s="25" t="s">
        <v>66</v>
      </c>
      <c s="26">
        <v>13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369</v>
      </c>
    </row>
    <row r="31" spans="1:5" ht="12.75">
      <c r="A31" s="30" t="s">
        <v>42</v>
      </c>
      <c r="E31" s="31" t="s">
        <v>37</v>
      </c>
    </row>
    <row r="32" spans="1:5" ht="25.5">
      <c r="A32" t="s">
        <v>43</v>
      </c>
      <c r="E32" s="29" t="s">
        <v>290</v>
      </c>
    </row>
    <row r="33" spans="1:16" ht="12.75">
      <c r="A33" s="19" t="s">
        <v>35</v>
      </c>
      <c s="23" t="s">
        <v>63</v>
      </c>
      <c s="23" t="s">
        <v>370</v>
      </c>
      <c s="19" t="s">
        <v>360</v>
      </c>
      <c s="24" t="s">
        <v>371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362</v>
      </c>
    </row>
    <row r="35" spans="1:5" ht="12.75">
      <c r="A35" s="30" t="s">
        <v>42</v>
      </c>
      <c r="E35" s="31" t="s">
        <v>37</v>
      </c>
    </row>
    <row r="36" spans="1:5" ht="25.5">
      <c r="A36" t="s">
        <v>43</v>
      </c>
      <c r="E36" s="29" t="s">
        <v>363</v>
      </c>
    </row>
    <row r="37" spans="1:16" ht="12.75">
      <c r="A37" s="19" t="s">
        <v>35</v>
      </c>
      <c s="23" t="s">
        <v>69</v>
      </c>
      <c s="23" t="s">
        <v>372</v>
      </c>
      <c s="19" t="s">
        <v>37</v>
      </c>
      <c s="24" t="s">
        <v>373</v>
      </c>
      <c s="25" t="s">
        <v>66</v>
      </c>
      <c s="26">
        <v>52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374</v>
      </c>
    </row>
    <row r="39" spans="1:5" ht="12.75">
      <c r="A39" s="30" t="s">
        <v>42</v>
      </c>
      <c r="E39" s="31" t="s">
        <v>37</v>
      </c>
    </row>
    <row r="40" spans="1:5" ht="63.75">
      <c r="A40" t="s">
        <v>43</v>
      </c>
      <c r="E40" s="29" t="s">
        <v>375</v>
      </c>
    </row>
    <row r="41" spans="1:16" ht="12.75">
      <c r="A41" s="19" t="s">
        <v>35</v>
      </c>
      <c s="23" t="s">
        <v>30</v>
      </c>
      <c s="23" t="s">
        <v>297</v>
      </c>
      <c s="19" t="s">
        <v>37</v>
      </c>
      <c s="24" t="s">
        <v>298</v>
      </c>
      <c s="25" t="s">
        <v>66</v>
      </c>
      <c s="26">
        <v>52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2.75">
      <c r="A42" s="28" t="s">
        <v>40</v>
      </c>
      <c r="E42" s="29" t="s">
        <v>37</v>
      </c>
    </row>
    <row r="43" spans="1:5" ht="12.75">
      <c r="A43" s="30" t="s">
        <v>42</v>
      </c>
      <c r="E43" s="31" t="s">
        <v>37</v>
      </c>
    </row>
    <row r="44" spans="1:5" ht="25.5">
      <c r="A44" t="s">
        <v>43</v>
      </c>
      <c r="E44" s="29" t="s">
        <v>290</v>
      </c>
    </row>
    <row r="45" spans="1:16" ht="12.75">
      <c r="A45" s="19" t="s">
        <v>35</v>
      </c>
      <c s="23" t="s">
        <v>32</v>
      </c>
      <c s="23" t="s">
        <v>376</v>
      </c>
      <c s="19" t="s">
        <v>360</v>
      </c>
      <c s="24" t="s">
        <v>377</v>
      </c>
      <c s="25" t="s">
        <v>39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51">
      <c r="A46" s="28" t="s">
        <v>40</v>
      </c>
      <c r="E46" s="29" t="s">
        <v>378</v>
      </c>
    </row>
    <row r="47" spans="1:5" ht="12.75">
      <c r="A47" s="30" t="s">
        <v>42</v>
      </c>
      <c r="E47" s="31" t="s">
        <v>37</v>
      </c>
    </row>
    <row r="48" spans="1:5" ht="25.5">
      <c r="A48" t="s">
        <v>43</v>
      </c>
      <c r="E48" s="29" t="s">
        <v>379</v>
      </c>
    </row>
    <row r="49" spans="1:16" ht="12.75">
      <c r="A49" s="19" t="s">
        <v>35</v>
      </c>
      <c s="23" t="s">
        <v>120</v>
      </c>
      <c s="23" t="s">
        <v>380</v>
      </c>
      <c s="19" t="s">
        <v>37</v>
      </c>
      <c s="24" t="s">
        <v>381</v>
      </c>
      <c s="25" t="s">
        <v>66</v>
      </c>
      <c s="26">
        <v>7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382</v>
      </c>
    </row>
    <row r="51" spans="1:5" ht="12.75">
      <c r="A51" s="30" t="s">
        <v>42</v>
      </c>
      <c r="E51" s="31" t="s">
        <v>37</v>
      </c>
    </row>
    <row r="52" spans="1:5" ht="76.5">
      <c r="A52" t="s">
        <v>43</v>
      </c>
      <c r="E52" s="29" t="s">
        <v>383</v>
      </c>
    </row>
    <row r="53" spans="1:16" ht="12.75">
      <c r="A53" s="19" t="s">
        <v>35</v>
      </c>
      <c s="23" t="s">
        <v>124</v>
      </c>
      <c s="23" t="s">
        <v>384</v>
      </c>
      <c s="19" t="s">
        <v>37</v>
      </c>
      <c s="24" t="s">
        <v>385</v>
      </c>
      <c s="25" t="s">
        <v>66</v>
      </c>
      <c s="26">
        <v>7</v>
      </c>
      <c s="27">
        <v>0</v>
      </c>
      <c s="27">
        <f>ROUND(ROUND(H53,2)*ROUND(G53,3),2)</f>
      </c>
      <c r="O53">
        <f>(I53*21)/100</f>
      </c>
      <c t="s">
        <v>13</v>
      </c>
    </row>
    <row r="54" spans="1:5" ht="12.75">
      <c r="A54" s="28" t="s">
        <v>40</v>
      </c>
      <c r="E54" s="29" t="s">
        <v>386</v>
      </c>
    </row>
    <row r="55" spans="1:5" ht="12.75">
      <c r="A55" s="30" t="s">
        <v>42</v>
      </c>
      <c r="E55" s="31" t="s">
        <v>37</v>
      </c>
    </row>
    <row r="56" spans="1:5" ht="25.5">
      <c r="A56" t="s">
        <v>43</v>
      </c>
      <c r="E56" s="29" t="s">
        <v>387</v>
      </c>
    </row>
    <row r="57" spans="1:16" ht="12.75">
      <c r="A57" s="19" t="s">
        <v>35</v>
      </c>
      <c s="23" t="s">
        <v>128</v>
      </c>
      <c s="23" t="s">
        <v>388</v>
      </c>
      <c s="19" t="s">
        <v>360</v>
      </c>
      <c s="24" t="s">
        <v>389</v>
      </c>
      <c s="25" t="s">
        <v>39</v>
      </c>
      <c s="26">
        <v>1</v>
      </c>
      <c s="27">
        <v>0</v>
      </c>
      <c s="27">
        <f>ROUND(ROUND(H57,2)*ROUND(G57,3),2)</f>
      </c>
      <c r="O57">
        <f>(I57*21)/100</f>
      </c>
      <c t="s">
        <v>13</v>
      </c>
    </row>
    <row r="58" spans="1:5" ht="63.75">
      <c r="A58" s="28" t="s">
        <v>40</v>
      </c>
      <c r="E58" s="29" t="s">
        <v>390</v>
      </c>
    </row>
    <row r="59" spans="1:5" ht="12.75">
      <c r="A59" s="30" t="s">
        <v>42</v>
      </c>
      <c r="E59" s="31" t="s">
        <v>37</v>
      </c>
    </row>
    <row r="60" spans="1:5" ht="25.5">
      <c r="A60" t="s">
        <v>43</v>
      </c>
      <c r="E60" s="29" t="s">
        <v>391</v>
      </c>
    </row>
    <row r="61" spans="1:16" ht="12.75">
      <c r="A61" s="19" t="s">
        <v>35</v>
      </c>
      <c s="23" t="s">
        <v>132</v>
      </c>
      <c s="23" t="s">
        <v>392</v>
      </c>
      <c s="19" t="s">
        <v>37</v>
      </c>
      <c s="24" t="s">
        <v>393</v>
      </c>
      <c s="25" t="s">
        <v>66</v>
      </c>
      <c s="26">
        <v>1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25.5">
      <c r="A62" s="28" t="s">
        <v>40</v>
      </c>
      <c r="E62" s="29" t="s">
        <v>394</v>
      </c>
    </row>
    <row r="63" spans="1:5" ht="12.75">
      <c r="A63" s="30" t="s">
        <v>42</v>
      </c>
      <c r="E63" s="31" t="s">
        <v>37</v>
      </c>
    </row>
    <row r="64" spans="1:5" ht="76.5">
      <c r="A64" t="s">
        <v>43</v>
      </c>
      <c r="E64" s="29" t="s">
        <v>383</v>
      </c>
    </row>
    <row r="65" spans="1:16" ht="12.75">
      <c r="A65" s="19" t="s">
        <v>35</v>
      </c>
      <c s="23" t="s">
        <v>136</v>
      </c>
      <c s="23" t="s">
        <v>395</v>
      </c>
      <c s="19" t="s">
        <v>37</v>
      </c>
      <c s="24" t="s">
        <v>396</v>
      </c>
      <c s="25" t="s">
        <v>66</v>
      </c>
      <c s="26">
        <v>1</v>
      </c>
      <c s="27">
        <v>0</v>
      </c>
      <c s="27">
        <f>ROUND(ROUND(H65,2)*ROUND(G65,3),2)</f>
      </c>
      <c r="O65">
        <f>(I65*21)/100</f>
      </c>
      <c t="s">
        <v>13</v>
      </c>
    </row>
    <row r="66" spans="1:5" ht="12.75">
      <c r="A66" s="28" t="s">
        <v>40</v>
      </c>
      <c r="E66" s="29" t="s">
        <v>37</v>
      </c>
    </row>
    <row r="67" spans="1:5" ht="12.75">
      <c r="A67" s="30" t="s">
        <v>42</v>
      </c>
      <c r="E67" s="31" t="s">
        <v>37</v>
      </c>
    </row>
    <row r="68" spans="1:5" ht="25.5">
      <c r="A68" t="s">
        <v>43</v>
      </c>
      <c r="E68" s="29" t="s">
        <v>387</v>
      </c>
    </row>
    <row r="69" spans="1:16" ht="12.75">
      <c r="A69" s="19" t="s">
        <v>35</v>
      </c>
      <c s="23" t="s">
        <v>141</v>
      </c>
      <c s="23" t="s">
        <v>397</v>
      </c>
      <c s="19" t="s">
        <v>360</v>
      </c>
      <c s="24" t="s">
        <v>398</v>
      </c>
      <c s="25" t="s">
        <v>39</v>
      </c>
      <c s="26">
        <v>1</v>
      </c>
      <c s="27">
        <v>0</v>
      </c>
      <c s="27">
        <f>ROUND(ROUND(H69,2)*ROUND(G69,3),2)</f>
      </c>
      <c r="O69">
        <f>(I69*21)/100</f>
      </c>
      <c t="s">
        <v>13</v>
      </c>
    </row>
    <row r="70" spans="1:5" ht="63.75">
      <c r="A70" s="28" t="s">
        <v>40</v>
      </c>
      <c r="E70" s="29" t="s">
        <v>390</v>
      </c>
    </row>
    <row r="71" spans="1:5" ht="12.75">
      <c r="A71" s="30" t="s">
        <v>42</v>
      </c>
      <c r="E71" s="31" t="s">
        <v>37</v>
      </c>
    </row>
    <row r="72" spans="1:5" ht="25.5">
      <c r="A72" t="s">
        <v>43</v>
      </c>
      <c r="E72" s="29" t="s">
        <v>391</v>
      </c>
    </row>
    <row r="73" spans="1:16" ht="12.75">
      <c r="A73" s="19" t="s">
        <v>35</v>
      </c>
      <c s="23" t="s">
        <v>146</v>
      </c>
      <c s="23" t="s">
        <v>399</v>
      </c>
      <c s="19" t="s">
        <v>37</v>
      </c>
      <c s="24" t="s">
        <v>400</v>
      </c>
      <c s="25" t="s">
        <v>66</v>
      </c>
      <c s="26">
        <v>3</v>
      </c>
      <c s="27">
        <v>0</v>
      </c>
      <c s="27">
        <f>ROUND(ROUND(H73,2)*ROUND(G73,3),2)</f>
      </c>
      <c r="O73">
        <f>(I73*21)/100</f>
      </c>
      <c t="s">
        <v>13</v>
      </c>
    </row>
    <row r="74" spans="1:5" ht="25.5">
      <c r="A74" s="28" t="s">
        <v>40</v>
      </c>
      <c r="E74" s="29" t="s">
        <v>401</v>
      </c>
    </row>
    <row r="75" spans="1:5" ht="12.75">
      <c r="A75" s="30" t="s">
        <v>42</v>
      </c>
      <c r="E75" s="31" t="s">
        <v>37</v>
      </c>
    </row>
    <row r="76" spans="1:5" ht="76.5">
      <c r="A76" t="s">
        <v>43</v>
      </c>
      <c r="E76" s="29" t="s">
        <v>383</v>
      </c>
    </row>
    <row r="77" spans="1:16" ht="12.75">
      <c r="A77" s="19" t="s">
        <v>35</v>
      </c>
      <c s="23" t="s">
        <v>151</v>
      </c>
      <c s="23" t="s">
        <v>402</v>
      </c>
      <c s="19" t="s">
        <v>37</v>
      </c>
      <c s="24" t="s">
        <v>403</v>
      </c>
      <c s="25" t="s">
        <v>66</v>
      </c>
      <c s="26">
        <v>3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37</v>
      </c>
    </row>
    <row r="79" spans="1:5" ht="12.75">
      <c r="A79" s="30" t="s">
        <v>42</v>
      </c>
      <c r="E79" s="31" t="s">
        <v>37</v>
      </c>
    </row>
    <row r="80" spans="1:5" ht="25.5">
      <c r="A80" t="s">
        <v>43</v>
      </c>
      <c r="E80" s="29" t="s">
        <v>387</v>
      </c>
    </row>
    <row r="81" spans="1:16" ht="12.75">
      <c r="A81" s="19" t="s">
        <v>35</v>
      </c>
      <c s="23" t="s">
        <v>156</v>
      </c>
      <c s="23" t="s">
        <v>404</v>
      </c>
      <c s="19" t="s">
        <v>360</v>
      </c>
      <c s="24" t="s">
        <v>405</v>
      </c>
      <c s="25" t="s">
        <v>39</v>
      </c>
      <c s="26">
        <v>1</v>
      </c>
      <c s="27">
        <v>0</v>
      </c>
      <c s="27">
        <f>ROUND(ROUND(H81,2)*ROUND(G81,3),2)</f>
      </c>
      <c r="O81">
        <f>(I81*21)/100</f>
      </c>
      <c t="s">
        <v>13</v>
      </c>
    </row>
    <row r="82" spans="1:5" ht="63.75">
      <c r="A82" s="28" t="s">
        <v>40</v>
      </c>
      <c r="E82" s="29" t="s">
        <v>406</v>
      </c>
    </row>
    <row r="83" spans="1:5" ht="12.75">
      <c r="A83" s="30" t="s">
        <v>42</v>
      </c>
      <c r="E83" s="31" t="s">
        <v>37</v>
      </c>
    </row>
    <row r="84" spans="1:5" ht="25.5">
      <c r="A84" t="s">
        <v>43</v>
      </c>
      <c r="E84" s="29" t="s">
        <v>391</v>
      </c>
    </row>
    <row r="85" spans="1:16" ht="12.75">
      <c r="A85" s="19" t="s">
        <v>35</v>
      </c>
      <c s="23" t="s">
        <v>161</v>
      </c>
      <c s="23" t="s">
        <v>407</v>
      </c>
      <c s="19" t="s">
        <v>37</v>
      </c>
      <c s="24" t="s">
        <v>408</v>
      </c>
      <c s="25" t="s">
        <v>66</v>
      </c>
      <c s="26">
        <v>4</v>
      </c>
      <c s="27">
        <v>0</v>
      </c>
      <c s="27">
        <f>ROUND(ROUND(H85,2)*ROUND(G85,3),2)</f>
      </c>
      <c r="O85">
        <f>(I85*21)/100</f>
      </c>
      <c t="s">
        <v>13</v>
      </c>
    </row>
    <row r="86" spans="1:5" ht="38.25">
      <c r="A86" s="28" t="s">
        <v>40</v>
      </c>
      <c r="E86" s="29" t="s">
        <v>409</v>
      </c>
    </row>
    <row r="87" spans="1:5" ht="12.75">
      <c r="A87" s="30" t="s">
        <v>42</v>
      </c>
      <c r="E87" s="31" t="s">
        <v>37</v>
      </c>
    </row>
    <row r="88" spans="1:5" ht="63.75">
      <c r="A88" t="s">
        <v>43</v>
      </c>
      <c r="E88" s="29" t="s">
        <v>410</v>
      </c>
    </row>
    <row r="89" spans="1:16" ht="12.75">
      <c r="A89" s="19" t="s">
        <v>35</v>
      </c>
      <c s="23" t="s">
        <v>166</v>
      </c>
      <c s="23" t="s">
        <v>411</v>
      </c>
      <c s="19" t="s">
        <v>37</v>
      </c>
      <c s="24" t="s">
        <v>412</v>
      </c>
      <c s="25" t="s">
        <v>66</v>
      </c>
      <c s="26">
        <v>4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413</v>
      </c>
    </row>
    <row r="91" spans="1:5" ht="12.75">
      <c r="A91" s="30" t="s">
        <v>42</v>
      </c>
      <c r="E91" s="31" t="s">
        <v>37</v>
      </c>
    </row>
    <row r="92" spans="1:5" ht="25.5">
      <c r="A92" t="s">
        <v>43</v>
      </c>
      <c r="E92" s="29" t="s">
        <v>387</v>
      </c>
    </row>
    <row r="93" spans="1:16" ht="12.75">
      <c r="A93" s="19" t="s">
        <v>35</v>
      </c>
      <c s="23" t="s">
        <v>171</v>
      </c>
      <c s="23" t="s">
        <v>414</v>
      </c>
      <c s="19" t="s">
        <v>360</v>
      </c>
      <c s="24" t="s">
        <v>415</v>
      </c>
      <c s="25" t="s">
        <v>39</v>
      </c>
      <c s="26">
        <v>1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51">
      <c r="A94" s="28" t="s">
        <v>40</v>
      </c>
      <c r="E94" s="29" t="s">
        <v>362</v>
      </c>
    </row>
    <row r="95" spans="1:5" ht="12.75">
      <c r="A95" s="30" t="s">
        <v>42</v>
      </c>
      <c r="E95" s="31" t="s">
        <v>37</v>
      </c>
    </row>
    <row r="96" spans="1:5" ht="25.5">
      <c r="A96" t="s">
        <v>43</v>
      </c>
      <c r="E96" s="29" t="s">
        <v>391</v>
      </c>
    </row>
    <row r="97" spans="1:16" ht="12.75">
      <c r="A97" s="19" t="s">
        <v>35</v>
      </c>
      <c s="23" t="s">
        <v>176</v>
      </c>
      <c s="23" t="s">
        <v>416</v>
      </c>
      <c s="19" t="s">
        <v>37</v>
      </c>
      <c s="24" t="s">
        <v>417</v>
      </c>
      <c s="25" t="s">
        <v>66</v>
      </c>
      <c s="26">
        <v>8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418</v>
      </c>
    </row>
    <row r="99" spans="1:5" ht="12.75">
      <c r="A99" s="30" t="s">
        <v>42</v>
      </c>
      <c r="E99" s="31" t="s">
        <v>37</v>
      </c>
    </row>
    <row r="100" spans="1:5" ht="63.75">
      <c r="A100" t="s">
        <v>43</v>
      </c>
      <c r="E100" s="29" t="s">
        <v>410</v>
      </c>
    </row>
    <row r="101" spans="1:16" ht="12.75">
      <c r="A101" s="19" t="s">
        <v>35</v>
      </c>
      <c s="23" t="s">
        <v>181</v>
      </c>
      <c s="23" t="s">
        <v>419</v>
      </c>
      <c s="19" t="s">
        <v>37</v>
      </c>
      <c s="24" t="s">
        <v>420</v>
      </c>
      <c s="25" t="s">
        <v>66</v>
      </c>
      <c s="26">
        <v>8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421</v>
      </c>
    </row>
    <row r="103" spans="1:5" ht="12.75">
      <c r="A103" s="30" t="s">
        <v>42</v>
      </c>
      <c r="E103" s="31" t="s">
        <v>37</v>
      </c>
    </row>
    <row r="104" spans="1:5" ht="25.5">
      <c r="A104" t="s">
        <v>43</v>
      </c>
      <c r="E104" s="29" t="s">
        <v>387</v>
      </c>
    </row>
    <row r="105" spans="1:16" ht="12.75">
      <c r="A105" s="19" t="s">
        <v>35</v>
      </c>
      <c s="23" t="s">
        <v>186</v>
      </c>
      <c s="23" t="s">
        <v>422</v>
      </c>
      <c s="19" t="s">
        <v>360</v>
      </c>
      <c s="24" t="s">
        <v>423</v>
      </c>
      <c s="25" t="s">
        <v>39</v>
      </c>
      <c s="26">
        <v>1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51">
      <c r="A106" s="28" t="s">
        <v>40</v>
      </c>
      <c r="E106" s="29" t="s">
        <v>362</v>
      </c>
    </row>
    <row r="107" spans="1:5" ht="12.75">
      <c r="A107" s="30" t="s">
        <v>42</v>
      </c>
      <c r="E107" s="31" t="s">
        <v>37</v>
      </c>
    </row>
    <row r="108" spans="1:5" ht="25.5">
      <c r="A108" t="s">
        <v>43</v>
      </c>
      <c r="E108" s="29" t="s">
        <v>391</v>
      </c>
    </row>
    <row r="109" spans="1:16" ht="25.5">
      <c r="A109" s="19" t="s">
        <v>35</v>
      </c>
      <c s="23" t="s">
        <v>192</v>
      </c>
      <c s="23" t="s">
        <v>424</v>
      </c>
      <c s="19" t="s">
        <v>37</v>
      </c>
      <c s="24" t="s">
        <v>425</v>
      </c>
      <c s="25" t="s">
        <v>66</v>
      </c>
      <c s="26">
        <v>68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426</v>
      </c>
    </row>
    <row r="111" spans="1:5" ht="12.75">
      <c r="A111" s="30" t="s">
        <v>42</v>
      </c>
      <c r="E111" s="31" t="s">
        <v>37</v>
      </c>
    </row>
    <row r="112" spans="1:5" ht="63.75">
      <c r="A112" t="s">
        <v>43</v>
      </c>
      <c r="E112" s="29" t="s">
        <v>410</v>
      </c>
    </row>
    <row r="113" spans="1:16" ht="12.75">
      <c r="A113" s="19" t="s">
        <v>35</v>
      </c>
      <c s="23" t="s">
        <v>198</v>
      </c>
      <c s="23" t="s">
        <v>427</v>
      </c>
      <c s="19" t="s">
        <v>37</v>
      </c>
      <c s="24" t="s">
        <v>428</v>
      </c>
      <c s="25" t="s">
        <v>66</v>
      </c>
      <c s="26">
        <v>68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429</v>
      </c>
    </row>
    <row r="115" spans="1:5" ht="12.75">
      <c r="A115" s="30" t="s">
        <v>42</v>
      </c>
      <c r="E115" s="31" t="s">
        <v>37</v>
      </c>
    </row>
    <row r="116" spans="1:5" ht="25.5">
      <c r="A116" t="s">
        <v>43</v>
      </c>
      <c r="E116" s="29" t="s">
        <v>387</v>
      </c>
    </row>
    <row r="117" spans="1:16" ht="12.75">
      <c r="A117" s="19" t="s">
        <v>35</v>
      </c>
      <c s="23" t="s">
        <v>203</v>
      </c>
      <c s="23" t="s">
        <v>430</v>
      </c>
      <c s="19" t="s">
        <v>360</v>
      </c>
      <c s="24" t="s">
        <v>431</v>
      </c>
      <c s="25" t="s">
        <v>39</v>
      </c>
      <c s="26">
        <v>1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63.75">
      <c r="A118" s="28" t="s">
        <v>40</v>
      </c>
      <c r="E118" s="29" t="s">
        <v>432</v>
      </c>
    </row>
    <row r="119" spans="1:5" ht="12.75">
      <c r="A119" s="30" t="s">
        <v>42</v>
      </c>
      <c r="E119" s="31" t="s">
        <v>37</v>
      </c>
    </row>
    <row r="120" spans="1:5" ht="25.5">
      <c r="A120" t="s">
        <v>43</v>
      </c>
      <c r="E120" s="29" t="s">
        <v>391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